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aniel Polič\Vinoř_Norma_parkoviště\"/>
    </mc:Choice>
  </mc:AlternateContent>
  <bookViews>
    <workbookView xWindow="0" yWindow="0" windowWidth="0" windowHeight="0"/>
  </bookViews>
  <sheets>
    <sheet name="Rekapitulace stavby" sheetId="1" r:id="rId1"/>
    <sheet name="SO 101 - Oprava parkoviště" sheetId="2" r:id="rId2"/>
    <sheet name="VRN - Vedlejší a ostatní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101 - Oprava parkoviště'!$C$128:$K$611</definedName>
    <definedName name="_xlnm.Print_Area" localSheetId="1">'SO 101 - Oprava parkoviště'!$C$4:$J$76,'SO 101 - Oprava parkoviště'!$C$82:$J$110,'SO 101 - Oprava parkoviště'!$C$116:$K$611</definedName>
    <definedName name="_xlnm.Print_Titles" localSheetId="1">'SO 101 - Oprava parkoviště'!$128:$128</definedName>
    <definedName name="_xlnm._FilterDatabase" localSheetId="2" hidden="1">'VRN - Vedlejší a ostatní ...'!$C$121:$K$166</definedName>
    <definedName name="_xlnm.Print_Area" localSheetId="2">'VRN - Vedlejší a ostatní ...'!$C$4:$J$76,'VRN - Vedlejší a ostatní ...'!$C$82:$J$103,'VRN - Vedlejší a ostatní ...'!$C$109:$K$166</definedName>
    <definedName name="_xlnm.Print_Titles" localSheetId="2">'VRN - Vedlejší a ostatní ...'!$121:$121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T155"/>
  <c r="R156"/>
  <c r="R155"/>
  <c r="P156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116"/>
  <c r="E7"/>
  <c r="E85"/>
  <c i="2" r="J37"/>
  <c r="J36"/>
  <c i="1" r="AY95"/>
  <c i="2" r="J35"/>
  <c i="1" r="AX95"/>
  <c i="2" r="BI609"/>
  <c r="BH609"/>
  <c r="BG609"/>
  <c r="BF609"/>
  <c r="T609"/>
  <c r="T608"/>
  <c r="T607"/>
  <c r="R609"/>
  <c r="R608"/>
  <c r="R607"/>
  <c r="P609"/>
  <c r="P608"/>
  <c r="P607"/>
  <c r="BI605"/>
  <c r="BH605"/>
  <c r="BG605"/>
  <c r="BF605"/>
  <c r="T605"/>
  <c r="R605"/>
  <c r="P605"/>
  <c r="BI604"/>
  <c r="BH604"/>
  <c r="BG604"/>
  <c r="BF604"/>
  <c r="T604"/>
  <c r="R604"/>
  <c r="P604"/>
  <c r="BI602"/>
  <c r="BH602"/>
  <c r="BG602"/>
  <c r="BF602"/>
  <c r="T602"/>
  <c r="R602"/>
  <c r="P602"/>
  <c r="BI600"/>
  <c r="BH600"/>
  <c r="BG600"/>
  <c r="BF600"/>
  <c r="T600"/>
  <c r="R600"/>
  <c r="P600"/>
  <c r="BI597"/>
  <c r="BH597"/>
  <c r="BG597"/>
  <c r="BF597"/>
  <c r="T597"/>
  <c r="R597"/>
  <c r="P597"/>
  <c r="BI594"/>
  <c r="BH594"/>
  <c r="BG594"/>
  <c r="BF594"/>
  <c r="T594"/>
  <c r="R594"/>
  <c r="P594"/>
  <c r="BI590"/>
  <c r="BH590"/>
  <c r="BG590"/>
  <c r="BF590"/>
  <c r="T590"/>
  <c r="T589"/>
  <c r="R590"/>
  <c r="R589"/>
  <c r="P590"/>
  <c r="P589"/>
  <c r="BI584"/>
  <c r="BH584"/>
  <c r="BG584"/>
  <c r="BF584"/>
  <c r="T584"/>
  <c r="R584"/>
  <c r="P584"/>
  <c r="BI575"/>
  <c r="BH575"/>
  <c r="BG575"/>
  <c r="BF575"/>
  <c r="T575"/>
  <c r="R575"/>
  <c r="P575"/>
  <c r="BI572"/>
  <c r="BH572"/>
  <c r="BG572"/>
  <c r="BF572"/>
  <c r="T572"/>
  <c r="R572"/>
  <c r="P572"/>
  <c r="BI563"/>
  <c r="BH563"/>
  <c r="BG563"/>
  <c r="BF563"/>
  <c r="T563"/>
  <c r="R563"/>
  <c r="P563"/>
  <c r="BI560"/>
  <c r="BH560"/>
  <c r="BG560"/>
  <c r="BF560"/>
  <c r="T560"/>
  <c r="R560"/>
  <c r="P560"/>
  <c r="BI550"/>
  <c r="BH550"/>
  <c r="BG550"/>
  <c r="BF550"/>
  <c r="T550"/>
  <c r="R550"/>
  <c r="P550"/>
  <c r="BI539"/>
  <c r="BH539"/>
  <c r="BG539"/>
  <c r="BF539"/>
  <c r="T539"/>
  <c r="R539"/>
  <c r="P539"/>
  <c r="BI528"/>
  <c r="BH528"/>
  <c r="BG528"/>
  <c r="BF528"/>
  <c r="T528"/>
  <c r="R528"/>
  <c r="P528"/>
  <c r="BI517"/>
  <c r="BH517"/>
  <c r="BG517"/>
  <c r="BF517"/>
  <c r="T517"/>
  <c r="R517"/>
  <c r="P517"/>
  <c r="BI505"/>
  <c r="BH505"/>
  <c r="BG505"/>
  <c r="BF505"/>
  <c r="T505"/>
  <c r="R505"/>
  <c r="P505"/>
  <c r="BI494"/>
  <c r="BH494"/>
  <c r="BG494"/>
  <c r="BF494"/>
  <c r="T494"/>
  <c r="R494"/>
  <c r="P494"/>
  <c r="BI491"/>
  <c r="BH491"/>
  <c r="BG491"/>
  <c r="BF491"/>
  <c r="T491"/>
  <c r="R491"/>
  <c r="P491"/>
  <c r="BI486"/>
  <c r="BH486"/>
  <c r="BG486"/>
  <c r="BF486"/>
  <c r="T486"/>
  <c r="R486"/>
  <c r="P486"/>
  <c r="BI483"/>
  <c r="BH483"/>
  <c r="BG483"/>
  <c r="BF483"/>
  <c r="T483"/>
  <c r="R483"/>
  <c r="P483"/>
  <c r="BI481"/>
  <c r="BH481"/>
  <c r="BG481"/>
  <c r="BF481"/>
  <c r="T481"/>
  <c r="R481"/>
  <c r="P481"/>
  <c r="BI480"/>
  <c r="BH480"/>
  <c r="BG480"/>
  <c r="BF480"/>
  <c r="T480"/>
  <c r="R480"/>
  <c r="P480"/>
  <c r="BI475"/>
  <c r="BH475"/>
  <c r="BG475"/>
  <c r="BF475"/>
  <c r="T475"/>
  <c r="R475"/>
  <c r="P475"/>
  <c r="BI474"/>
  <c r="BH474"/>
  <c r="BG474"/>
  <c r="BF474"/>
  <c r="T474"/>
  <c r="R474"/>
  <c r="P474"/>
  <c r="BI469"/>
  <c r="BH469"/>
  <c r="BG469"/>
  <c r="BF469"/>
  <c r="T469"/>
  <c r="R469"/>
  <c r="P469"/>
  <c r="BI468"/>
  <c r="BH468"/>
  <c r="BG468"/>
  <c r="BF468"/>
  <c r="T468"/>
  <c r="R468"/>
  <c r="P468"/>
  <c r="BI463"/>
  <c r="BH463"/>
  <c r="BG463"/>
  <c r="BF463"/>
  <c r="T463"/>
  <c r="R463"/>
  <c r="P463"/>
  <c r="BI461"/>
  <c r="BH461"/>
  <c r="BG461"/>
  <c r="BF461"/>
  <c r="T461"/>
  <c r="R461"/>
  <c r="P461"/>
  <c r="BI459"/>
  <c r="BH459"/>
  <c r="BG459"/>
  <c r="BF459"/>
  <c r="T459"/>
  <c r="R459"/>
  <c r="P459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51"/>
  <c r="BH451"/>
  <c r="BG451"/>
  <c r="BF451"/>
  <c r="T451"/>
  <c r="R451"/>
  <c r="P451"/>
  <c r="BI449"/>
  <c r="BH449"/>
  <c r="BG449"/>
  <c r="BF449"/>
  <c r="T449"/>
  <c r="R449"/>
  <c r="P449"/>
  <c r="BI447"/>
  <c r="BH447"/>
  <c r="BG447"/>
  <c r="BF447"/>
  <c r="T447"/>
  <c r="R447"/>
  <c r="P447"/>
  <c r="BI444"/>
  <c r="BH444"/>
  <c r="BG444"/>
  <c r="BF444"/>
  <c r="T444"/>
  <c r="R444"/>
  <c r="P444"/>
  <c r="BI439"/>
  <c r="BH439"/>
  <c r="BG439"/>
  <c r="BF439"/>
  <c r="T439"/>
  <c r="R439"/>
  <c r="P439"/>
  <c r="BI433"/>
  <c r="BH433"/>
  <c r="BG433"/>
  <c r="BF433"/>
  <c r="T433"/>
  <c r="R433"/>
  <c r="P433"/>
  <c r="BI428"/>
  <c r="BH428"/>
  <c r="BG428"/>
  <c r="BF428"/>
  <c r="T428"/>
  <c r="R428"/>
  <c r="P428"/>
  <c r="BI425"/>
  <c r="BH425"/>
  <c r="BG425"/>
  <c r="BF425"/>
  <c r="T425"/>
  <c r="R425"/>
  <c r="P425"/>
  <c r="BI420"/>
  <c r="BH420"/>
  <c r="BG420"/>
  <c r="BF420"/>
  <c r="T420"/>
  <c r="R420"/>
  <c r="P420"/>
  <c r="BI415"/>
  <c r="BH415"/>
  <c r="BG415"/>
  <c r="BF415"/>
  <c r="T415"/>
  <c r="R415"/>
  <c r="P415"/>
  <c r="BI412"/>
  <c r="BH412"/>
  <c r="BG412"/>
  <c r="BF412"/>
  <c r="T412"/>
  <c r="R412"/>
  <c r="P412"/>
  <c r="BI407"/>
  <c r="BH407"/>
  <c r="BG407"/>
  <c r="BF407"/>
  <c r="T407"/>
  <c r="R407"/>
  <c r="P407"/>
  <c r="BI406"/>
  <c r="BH406"/>
  <c r="BG406"/>
  <c r="BF406"/>
  <c r="T406"/>
  <c r="R406"/>
  <c r="P406"/>
  <c r="BI404"/>
  <c r="BH404"/>
  <c r="BG404"/>
  <c r="BF404"/>
  <c r="T404"/>
  <c r="R404"/>
  <c r="P404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1"/>
  <c r="BH391"/>
  <c r="BG391"/>
  <c r="BF391"/>
  <c r="T391"/>
  <c r="R391"/>
  <c r="P391"/>
  <c r="BI390"/>
  <c r="BH390"/>
  <c r="BG390"/>
  <c r="BF390"/>
  <c r="T390"/>
  <c r="R390"/>
  <c r="P390"/>
  <c r="BI388"/>
  <c r="BH388"/>
  <c r="BG388"/>
  <c r="BF388"/>
  <c r="T388"/>
  <c r="R388"/>
  <c r="P388"/>
  <c r="BI387"/>
  <c r="BH387"/>
  <c r="BG387"/>
  <c r="BF387"/>
  <c r="T387"/>
  <c r="R387"/>
  <c r="P387"/>
  <c r="BI385"/>
  <c r="BH385"/>
  <c r="BG385"/>
  <c r="BF385"/>
  <c r="T385"/>
  <c r="R385"/>
  <c r="P385"/>
  <c r="BI383"/>
  <c r="BH383"/>
  <c r="BG383"/>
  <c r="BF383"/>
  <c r="T383"/>
  <c r="R383"/>
  <c r="P383"/>
  <c r="BI382"/>
  <c r="BH382"/>
  <c r="BG382"/>
  <c r="BF382"/>
  <c r="T382"/>
  <c r="R382"/>
  <c r="P382"/>
  <c r="BI380"/>
  <c r="BH380"/>
  <c r="BG380"/>
  <c r="BF380"/>
  <c r="T380"/>
  <c r="R380"/>
  <c r="P380"/>
  <c r="BI379"/>
  <c r="BH379"/>
  <c r="BG379"/>
  <c r="BF379"/>
  <c r="T379"/>
  <c r="R379"/>
  <c r="P379"/>
  <c r="BI378"/>
  <c r="BH378"/>
  <c r="BG378"/>
  <c r="BF378"/>
  <c r="T378"/>
  <c r="R378"/>
  <c r="P378"/>
  <c r="BI375"/>
  <c r="BH375"/>
  <c r="BG375"/>
  <c r="BF375"/>
  <c r="T375"/>
  <c r="R375"/>
  <c r="P375"/>
  <c r="BI373"/>
  <c r="BH373"/>
  <c r="BG373"/>
  <c r="BF373"/>
  <c r="T373"/>
  <c r="R373"/>
  <c r="P373"/>
  <c r="BI368"/>
  <c r="BH368"/>
  <c r="BG368"/>
  <c r="BF368"/>
  <c r="T368"/>
  <c r="R368"/>
  <c r="P368"/>
  <c r="BI364"/>
  <c r="BH364"/>
  <c r="BG364"/>
  <c r="BF364"/>
  <c r="T364"/>
  <c r="R364"/>
  <c r="P364"/>
  <c r="BI361"/>
  <c r="BH361"/>
  <c r="BG361"/>
  <c r="BF361"/>
  <c r="T361"/>
  <c r="R361"/>
  <c r="P361"/>
  <c r="BI354"/>
  <c r="BH354"/>
  <c r="BG354"/>
  <c r="BF354"/>
  <c r="T354"/>
  <c r="R354"/>
  <c r="P354"/>
  <c r="BI348"/>
  <c r="BH348"/>
  <c r="BG348"/>
  <c r="BF348"/>
  <c r="T348"/>
  <c r="R348"/>
  <c r="P348"/>
  <c r="BI342"/>
  <c r="BH342"/>
  <c r="BG342"/>
  <c r="BF342"/>
  <c r="T342"/>
  <c r="R342"/>
  <c r="P342"/>
  <c r="BI336"/>
  <c r="BH336"/>
  <c r="BG336"/>
  <c r="BF336"/>
  <c r="T336"/>
  <c r="R336"/>
  <c r="P336"/>
  <c r="BI330"/>
  <c r="BH330"/>
  <c r="BG330"/>
  <c r="BF330"/>
  <c r="T330"/>
  <c r="R330"/>
  <c r="P330"/>
  <c r="BI325"/>
  <c r="BH325"/>
  <c r="BG325"/>
  <c r="BF325"/>
  <c r="T325"/>
  <c r="R325"/>
  <c r="P325"/>
  <c r="BI322"/>
  <c r="BH322"/>
  <c r="BG322"/>
  <c r="BF322"/>
  <c r="T322"/>
  <c r="R322"/>
  <c r="P322"/>
  <c r="BI317"/>
  <c r="BH317"/>
  <c r="BG317"/>
  <c r="BF317"/>
  <c r="T317"/>
  <c r="R317"/>
  <c r="P317"/>
  <c r="BI310"/>
  <c r="BH310"/>
  <c r="BG310"/>
  <c r="BF310"/>
  <c r="T310"/>
  <c r="T309"/>
  <c r="R310"/>
  <c r="R309"/>
  <c r="P310"/>
  <c r="P309"/>
  <c r="BI304"/>
  <c r="BH304"/>
  <c r="BG304"/>
  <c r="BF304"/>
  <c r="T304"/>
  <c r="R304"/>
  <c r="P304"/>
  <c r="BI302"/>
  <c r="BH302"/>
  <c r="BG302"/>
  <c r="BF302"/>
  <c r="T302"/>
  <c r="R302"/>
  <c r="P302"/>
  <c r="BI297"/>
  <c r="BH297"/>
  <c r="BG297"/>
  <c r="BF297"/>
  <c r="T297"/>
  <c r="R297"/>
  <c r="P297"/>
  <c r="BI292"/>
  <c r="BH292"/>
  <c r="BG292"/>
  <c r="BF292"/>
  <c r="T292"/>
  <c r="R292"/>
  <c r="P292"/>
  <c r="BI288"/>
  <c r="BH288"/>
  <c r="BG288"/>
  <c r="BF288"/>
  <c r="T288"/>
  <c r="R288"/>
  <c r="P288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8"/>
  <c r="BH278"/>
  <c r="BG278"/>
  <c r="BF278"/>
  <c r="T278"/>
  <c r="R278"/>
  <c r="P278"/>
  <c r="BI276"/>
  <c r="BH276"/>
  <c r="BG276"/>
  <c r="BF276"/>
  <c r="T276"/>
  <c r="R276"/>
  <c r="P276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1"/>
  <c r="BH241"/>
  <c r="BG241"/>
  <c r="BF241"/>
  <c r="T241"/>
  <c r="R241"/>
  <c r="P241"/>
  <c r="BI236"/>
  <c r="BH236"/>
  <c r="BG236"/>
  <c r="BF236"/>
  <c r="T236"/>
  <c r="R236"/>
  <c r="P236"/>
  <c r="BI229"/>
  <c r="BH229"/>
  <c r="BG229"/>
  <c r="BF229"/>
  <c r="T229"/>
  <c r="R229"/>
  <c r="P229"/>
  <c r="BI227"/>
  <c r="BH227"/>
  <c r="BG227"/>
  <c r="BF227"/>
  <c r="T227"/>
  <c r="R227"/>
  <c r="P227"/>
  <c r="BI221"/>
  <c r="BH221"/>
  <c r="BG221"/>
  <c r="BF221"/>
  <c r="T221"/>
  <c r="R221"/>
  <c r="P221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4"/>
  <c r="BH134"/>
  <c r="BG134"/>
  <c r="BF134"/>
  <c r="T134"/>
  <c r="R134"/>
  <c r="P134"/>
  <c r="BI132"/>
  <c r="BH132"/>
  <c r="BG132"/>
  <c r="BF132"/>
  <c r="T132"/>
  <c r="R132"/>
  <c r="P132"/>
  <c r="J126"/>
  <c r="J125"/>
  <c r="F125"/>
  <c r="F123"/>
  <c r="E121"/>
  <c r="J92"/>
  <c r="J91"/>
  <c r="F91"/>
  <c r="F89"/>
  <c r="E87"/>
  <c r="J18"/>
  <c r="E18"/>
  <c r="F126"/>
  <c r="J17"/>
  <c r="J12"/>
  <c r="J123"/>
  <c r="E7"/>
  <c r="E119"/>
  <c i="1" r="L90"/>
  <c r="AM90"/>
  <c r="AM89"/>
  <c r="L89"/>
  <c r="AM87"/>
  <c r="L87"/>
  <c r="L85"/>
  <c r="L84"/>
  <c i="2" r="BK609"/>
  <c r="BK584"/>
  <c r="J572"/>
  <c r="J475"/>
  <c r="J469"/>
  <c r="J457"/>
  <c r="BK420"/>
  <c r="BK402"/>
  <c r="BK391"/>
  <c r="BK385"/>
  <c r="J380"/>
  <c r="BK322"/>
  <c r="J281"/>
  <c r="J265"/>
  <c r="J250"/>
  <c r="J227"/>
  <c r="J187"/>
  <c r="J172"/>
  <c r="BK157"/>
  <c r="BK605"/>
  <c r="BK560"/>
  <c r="BK459"/>
  <c r="BK451"/>
  <c r="BK428"/>
  <c r="BK406"/>
  <c r="BK383"/>
  <c r="BK373"/>
  <c r="BK310"/>
  <c r="BK288"/>
  <c r="BK278"/>
  <c r="J267"/>
  <c r="BK260"/>
  <c r="J241"/>
  <c r="J189"/>
  <c r="J157"/>
  <c r="BK147"/>
  <c r="BK139"/>
  <c r="J560"/>
  <c r="J517"/>
  <c r="J494"/>
  <c r="J486"/>
  <c r="J481"/>
  <c r="J474"/>
  <c r="J459"/>
  <c r="J447"/>
  <c r="J412"/>
  <c r="J391"/>
  <c r="J387"/>
  <c r="BK368"/>
  <c r="BK342"/>
  <c r="BK292"/>
  <c r="BK281"/>
  <c r="BK250"/>
  <c r="J160"/>
  <c r="J145"/>
  <c r="BK602"/>
  <c r="BK594"/>
  <c r="J528"/>
  <c r="J444"/>
  <c r="BK407"/>
  <c r="J375"/>
  <c r="BK354"/>
  <c r="J336"/>
  <c r="BK304"/>
  <c r="J272"/>
  <c r="J260"/>
  <c r="BK241"/>
  <c r="J221"/>
  <c r="BK192"/>
  <c r="BK172"/>
  <c r="J149"/>
  <c i="1" r="AS94"/>
  <c i="3" r="BK129"/>
  <c r="BK161"/>
  <c r="BK144"/>
  <c r="BK127"/>
  <c r="BK156"/>
  <c r="BK131"/>
  <c r="BK151"/>
  <c r="J129"/>
  <c i="2" r="J600"/>
  <c r="J594"/>
  <c r="BK575"/>
  <c r="BK572"/>
  <c r="J550"/>
  <c r="BK468"/>
  <c r="BK447"/>
  <c r="J406"/>
  <c r="J400"/>
  <c r="BK387"/>
  <c r="BK382"/>
  <c r="J364"/>
  <c r="J288"/>
  <c r="BK272"/>
  <c r="J259"/>
  <c r="J236"/>
  <c r="BK202"/>
  <c r="J174"/>
  <c r="BK155"/>
  <c r="J609"/>
  <c r="BK590"/>
  <c r="BK517"/>
  <c r="J453"/>
  <c r="J439"/>
  <c r="J407"/>
  <c r="J388"/>
  <c r="J368"/>
  <c r="BK330"/>
  <c r="J292"/>
  <c r="J283"/>
  <c r="BK269"/>
  <c r="BK257"/>
  <c r="BK221"/>
  <c r="BK187"/>
  <c r="BK160"/>
  <c r="BK149"/>
  <c r="BK141"/>
  <c r="J590"/>
  <c r="J505"/>
  <c r="J491"/>
  <c r="J483"/>
  <c r="J480"/>
  <c r="BK463"/>
  <c r="J455"/>
  <c r="J425"/>
  <c r="J404"/>
  <c r="BK390"/>
  <c r="BK380"/>
  <c r="J354"/>
  <c r="J302"/>
  <c r="BK275"/>
  <c r="BK254"/>
  <c r="J200"/>
  <c r="BK153"/>
  <c r="J134"/>
  <c r="BK600"/>
  <c r="J539"/>
  <c r="J451"/>
  <c r="BK425"/>
  <c r="BK379"/>
  <c r="J373"/>
  <c r="J342"/>
  <c r="J322"/>
  <c r="J297"/>
  <c r="J269"/>
  <c r="J257"/>
  <c r="BK246"/>
  <c r="BK227"/>
  <c r="BK189"/>
  <c r="J170"/>
  <c r="BK143"/>
  <c r="BK132"/>
  <c i="3" r="J156"/>
  <c r="BK135"/>
  <c r="BK153"/>
  <c r="BK142"/>
  <c r="BK165"/>
  <c r="J151"/>
  <c r="J135"/>
  <c r="J125"/>
  <c r="J142"/>
  <c i="2" r="J141"/>
  <c r="BK455"/>
  <c r="J449"/>
  <c r="BK412"/>
  <c r="BK396"/>
  <c r="J379"/>
  <c r="BK336"/>
  <c r="BK297"/>
  <c r="BK276"/>
  <c r="BK265"/>
  <c r="BK248"/>
  <c r="BK200"/>
  <c r="J182"/>
  <c r="J155"/>
  <c r="BK145"/>
  <c r="BK604"/>
  <c r="BK528"/>
  <c r="BK494"/>
  <c r="BK483"/>
  <c r="BK480"/>
  <c r="BK469"/>
  <c r="BK457"/>
  <c r="J433"/>
  <c r="BK415"/>
  <c r="J398"/>
  <c r="J385"/>
  <c r="BK364"/>
  <c r="J325"/>
  <c r="J285"/>
  <c r="BK267"/>
  <c r="J252"/>
  <c r="BK185"/>
  <c r="J143"/>
  <c r="J602"/>
  <c r="BK550"/>
  <c r="BK453"/>
  <c r="BK433"/>
  <c r="J402"/>
  <c r="BK348"/>
  <c r="J330"/>
  <c r="J317"/>
  <c r="J276"/>
  <c r="BK261"/>
  <c r="BK252"/>
  <c r="BK229"/>
  <c r="J205"/>
  <c r="J185"/>
  <c r="J162"/>
  <c r="J139"/>
  <c i="3" r="J165"/>
  <c r="J153"/>
  <c r="J146"/>
  <c r="J131"/>
  <c r="J159"/>
  <c r="BK140"/>
  <c r="J161"/>
  <c r="J149"/>
  <c r="BK163"/>
  <c r="J140"/>
  <c r="BK125"/>
  <c i="2" r="BK597"/>
  <c r="J584"/>
  <c r="J575"/>
  <c r="BK563"/>
  <c r="BK474"/>
  <c r="J461"/>
  <c r="J428"/>
  <c r="BK404"/>
  <c r="J396"/>
  <c r="J390"/>
  <c r="J383"/>
  <c r="BK378"/>
  <c r="BK317"/>
  <c r="J278"/>
  <c r="BK263"/>
  <c r="J248"/>
  <c r="BK205"/>
  <c r="BK182"/>
  <c r="BK162"/>
  <c r="J147"/>
  <c r="J605"/>
  <c r="J563"/>
  <c r="J468"/>
  <c r="BK444"/>
  <c r="J415"/>
  <c r="BK398"/>
  <c r="J382"/>
  <c r="J348"/>
  <c r="BK302"/>
  <c r="BK285"/>
  <c r="J275"/>
  <c r="J261"/>
  <c r="J246"/>
  <c r="J192"/>
  <c r="BK170"/>
  <c r="J153"/>
  <c r="J132"/>
  <c r="BK539"/>
  <c r="BK505"/>
  <c r="BK491"/>
  <c r="BK486"/>
  <c r="BK481"/>
  <c r="BK475"/>
  <c r="BK461"/>
  <c r="BK449"/>
  <c r="BK400"/>
  <c r="BK388"/>
  <c r="BK375"/>
  <c r="J361"/>
  <c r="J304"/>
  <c r="BK283"/>
  <c r="BK259"/>
  <c r="J229"/>
  <c r="BK151"/>
  <c r="J604"/>
  <c r="J597"/>
  <c r="J463"/>
  <c r="BK439"/>
  <c r="J420"/>
  <c r="J378"/>
  <c r="BK361"/>
  <c r="BK325"/>
  <c r="J310"/>
  <c r="J263"/>
  <c r="J254"/>
  <c r="BK236"/>
  <c r="J202"/>
  <c r="BK174"/>
  <c r="J151"/>
  <c r="BK134"/>
  <c i="3" r="J163"/>
  <c r="BK149"/>
  <c r="J133"/>
  <c r="J127"/>
  <c r="BK146"/>
  <c r="BK133"/>
  <c r="BK159"/>
  <c r="J138"/>
  <c r="J144"/>
  <c r="BK138"/>
  <c i="2" l="1" r="R131"/>
  <c r="T291"/>
  <c r="T316"/>
  <c r="T367"/>
  <c r="P384"/>
  <c r="BK493"/>
  <c r="J493"/>
  <c r="J104"/>
  <c r="BK593"/>
  <c r="J593"/>
  <c r="J107"/>
  <c i="3" r="P137"/>
  <c i="2" r="BK131"/>
  <c r="J131"/>
  <c r="J98"/>
  <c r="P291"/>
  <c r="P316"/>
  <c r="R367"/>
  <c r="R384"/>
  <c r="P493"/>
  <c r="P593"/>
  <c r="P592"/>
  <c i="3" r="P124"/>
  <c r="BK137"/>
  <c r="J137"/>
  <c r="J99"/>
  <c r="BK148"/>
  <c r="J148"/>
  <c r="J100"/>
  <c r="BK158"/>
  <c r="J158"/>
  <c r="J102"/>
  <c i="2" r="P131"/>
  <c r="P130"/>
  <c r="P129"/>
  <c i="1" r="AU95"/>
  <c i="2" r="BK291"/>
  <c r="J291"/>
  <c r="J99"/>
  <c r="BK316"/>
  <c r="J316"/>
  <c r="J101"/>
  <c r="P367"/>
  <c r="BK384"/>
  <c r="J384"/>
  <c r="J103"/>
  <c r="R493"/>
  <c r="T593"/>
  <c r="T592"/>
  <c i="3" r="T124"/>
  <c r="T137"/>
  <c r="R148"/>
  <c r="R158"/>
  <c i="2" r="T131"/>
  <c r="R291"/>
  <c r="R316"/>
  <c r="BK367"/>
  <c r="J367"/>
  <c r="J102"/>
  <c r="T384"/>
  <c r="T493"/>
  <c r="R593"/>
  <c r="R592"/>
  <c i="3" r="BK124"/>
  <c r="J124"/>
  <c r="J98"/>
  <c r="R124"/>
  <c r="R137"/>
  <c r="P148"/>
  <c r="T148"/>
  <c r="P158"/>
  <c r="T158"/>
  <c i="2" r="BK309"/>
  <c r="J309"/>
  <c r="J100"/>
  <c r="BK589"/>
  <c r="J589"/>
  <c r="J105"/>
  <c i="3" r="BK155"/>
  <c r="J155"/>
  <c r="J101"/>
  <c i="2" r="BK608"/>
  <c r="J608"/>
  <c r="J109"/>
  <c i="3" r="E112"/>
  <c r="BE127"/>
  <c r="BE142"/>
  <c r="BE146"/>
  <c r="BE153"/>
  <c r="F92"/>
  <c r="BE125"/>
  <c r="BE131"/>
  <c r="BE133"/>
  <c r="BE165"/>
  <c r="J89"/>
  <c r="BE129"/>
  <c r="BE135"/>
  <c r="BE138"/>
  <c r="BE151"/>
  <c r="BE163"/>
  <c r="BE140"/>
  <c r="BE144"/>
  <c r="BE149"/>
  <c r="BE156"/>
  <c r="BE159"/>
  <c r="BE161"/>
  <c i="2" r="E85"/>
  <c r="BE145"/>
  <c r="BE157"/>
  <c r="BE162"/>
  <c r="BE200"/>
  <c r="BE221"/>
  <c r="BE248"/>
  <c r="BE250"/>
  <c r="BE257"/>
  <c r="BE265"/>
  <c r="BE267"/>
  <c r="BE276"/>
  <c r="BE278"/>
  <c r="BE281"/>
  <c r="BE288"/>
  <c r="BE317"/>
  <c r="BE364"/>
  <c r="BE380"/>
  <c r="BE383"/>
  <c r="BE387"/>
  <c r="BE388"/>
  <c r="BE391"/>
  <c r="BE396"/>
  <c r="BE398"/>
  <c r="BE404"/>
  <c r="BE415"/>
  <c r="BE444"/>
  <c r="BE447"/>
  <c r="BE455"/>
  <c r="BE517"/>
  <c r="BE539"/>
  <c r="BE572"/>
  <c r="BE590"/>
  <c r="BE597"/>
  <c r="J89"/>
  <c r="F92"/>
  <c r="BE132"/>
  <c r="BE147"/>
  <c r="BE155"/>
  <c r="BE172"/>
  <c r="BE174"/>
  <c r="BE182"/>
  <c r="BE187"/>
  <c r="BE246"/>
  <c r="BE261"/>
  <c r="BE263"/>
  <c r="BE272"/>
  <c r="BE285"/>
  <c r="BE310"/>
  <c r="BE342"/>
  <c r="BE378"/>
  <c r="BE382"/>
  <c r="BE402"/>
  <c r="BE407"/>
  <c r="BE420"/>
  <c r="BE425"/>
  <c r="BE428"/>
  <c r="BE433"/>
  <c r="BE451"/>
  <c r="BE457"/>
  <c r="BE468"/>
  <c r="BE474"/>
  <c r="BE481"/>
  <c r="BE483"/>
  <c r="BE486"/>
  <c r="BE491"/>
  <c r="BE494"/>
  <c r="BE505"/>
  <c r="BE550"/>
  <c r="BE602"/>
  <c r="BE141"/>
  <c r="BE153"/>
  <c r="BE202"/>
  <c r="BE227"/>
  <c r="BE229"/>
  <c r="BE236"/>
  <c r="BE241"/>
  <c r="BE252"/>
  <c r="BE259"/>
  <c r="BE322"/>
  <c r="BE325"/>
  <c r="BE361"/>
  <c r="BE375"/>
  <c r="BE379"/>
  <c r="BE385"/>
  <c r="BE390"/>
  <c r="BE400"/>
  <c r="BE459"/>
  <c r="BE463"/>
  <c r="BE528"/>
  <c r="BE604"/>
  <c r="BE605"/>
  <c r="BE134"/>
  <c r="BE139"/>
  <c r="BE143"/>
  <c r="BE149"/>
  <c r="BE151"/>
  <c r="BE160"/>
  <c r="BE170"/>
  <c r="BE185"/>
  <c r="BE189"/>
  <c r="BE192"/>
  <c r="BE205"/>
  <c r="BE254"/>
  <c r="BE260"/>
  <c r="BE269"/>
  <c r="BE275"/>
  <c r="BE283"/>
  <c r="BE292"/>
  <c r="BE297"/>
  <c r="BE302"/>
  <c r="BE304"/>
  <c r="BE330"/>
  <c r="BE336"/>
  <c r="BE348"/>
  <c r="BE354"/>
  <c r="BE368"/>
  <c r="BE373"/>
  <c r="BE406"/>
  <c r="BE412"/>
  <c r="BE439"/>
  <c r="BE449"/>
  <c r="BE453"/>
  <c r="BE461"/>
  <c r="BE469"/>
  <c r="BE475"/>
  <c r="BE480"/>
  <c r="BE560"/>
  <c r="BE563"/>
  <c r="BE575"/>
  <c r="BE584"/>
  <c r="BE594"/>
  <c r="BE600"/>
  <c r="BE609"/>
  <c r="F36"/>
  <c i="1" r="BC95"/>
  <c i="3" r="F36"/>
  <c i="1" r="BC96"/>
  <c i="3" r="J34"/>
  <c i="1" r="AW96"/>
  <c i="2" r="F35"/>
  <c i="1" r="BB95"/>
  <c i="3" r="F37"/>
  <c i="1" r="BD96"/>
  <c i="3" r="F35"/>
  <c i="1" r="BB96"/>
  <c i="2" r="J34"/>
  <c i="1" r="AW95"/>
  <c i="2" r="F37"/>
  <c i="1" r="BD95"/>
  <c i="2" r="F34"/>
  <c i="1" r="BA95"/>
  <c i="3" r="F34"/>
  <c i="1" r="BA96"/>
  <c i="2" l="1" r="T130"/>
  <c r="T129"/>
  <c i="3" r="T123"/>
  <c r="T122"/>
  <c r="R123"/>
  <c r="R122"/>
  <c r="P123"/>
  <c r="P122"/>
  <c i="1" r="AU96"/>
  <c i="2" r="R130"/>
  <c r="R129"/>
  <c r="BK130"/>
  <c r="BK129"/>
  <c r="J129"/>
  <c r="J96"/>
  <c r="BK592"/>
  <c r="J592"/>
  <c r="J106"/>
  <c i="3" r="BK123"/>
  <c r="J123"/>
  <c r="J97"/>
  <c i="2" r="BK607"/>
  <c r="J607"/>
  <c r="J108"/>
  <c i="1" r="AU94"/>
  <c r="BB94"/>
  <c r="W31"/>
  <c i="3" r="J33"/>
  <c i="1" r="AV96"/>
  <c r="AT96"/>
  <c i="3" r="F33"/>
  <c i="1" r="AZ96"/>
  <c i="2" r="J33"/>
  <c i="1" r="AV95"/>
  <c r="AT95"/>
  <c r="BD94"/>
  <c r="W33"/>
  <c r="BC94"/>
  <c r="W32"/>
  <c r="BA94"/>
  <c r="AW94"/>
  <c r="AK30"/>
  <c i="2" r="F33"/>
  <c i="1" r="AZ95"/>
  <c i="3" l="1" r="BK122"/>
  <c r="J122"/>
  <c i="2" r="J130"/>
  <c r="J97"/>
  <c i="3" r="J30"/>
  <c i="1" r="AG96"/>
  <c i="2" r="J30"/>
  <c i="1" r="AG95"/>
  <c r="AX94"/>
  <c r="AY94"/>
  <c r="AZ94"/>
  <c r="W29"/>
  <c r="W30"/>
  <c i="3" l="1" r="J39"/>
  <c i="2" r="J39"/>
  <c i="3" r="J96"/>
  <c i="1" r="AN96"/>
  <c r="AN95"/>
  <c r="AG94"/>
  <c r="AK2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<sst xmlns="http://schemas.openxmlformats.org/spreadsheetml/2006/main">
  <si>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</si>
  <si>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</si>
  <si>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</si>
  <si>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</si>
  <si>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{66b9f94f-da97-42e2-a0bb-fc0704aaff45}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</si>
  <si>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</si>
  <si>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</si>
  <si>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</si>
  <si>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</si>
  <si>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</si>
  <si>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</si>
  <si>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</si>
  <si>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</si>
  <si>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</si>
  <si>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07/2025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</si>
  <si>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</si>
  <si>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</si>
  <si>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parkoviště před prodejnou NORMA</t>
  </si>
  <si>
    <t>KSO:</t>
  </si>
  <si>
    <t>CC-CZ:</t>
  </si>
  <si>
    <t>Místo:</t>
  </si>
  <si>
    <t>Vinoř</t>
  </si>
  <si>
    <t>Datum:</t>
  </si>
  <si>
    <t>15. 7. 2025</t>
  </si>
  <si>
    <t>Zadavatel:</t>
  </si>
  <si>
    <t>IČ:</t>
  </si>
  <si>
    <t>Úřad městské části Praha Vinoř</t>
  </si>
  <si>
    <t>DIČ:</t>
  </si>
  <si>
    <t>Uchazeč:</t>
  </si>
  <si>
    <t>Vyplň údaj</t>
  </si>
  <si>
    <t>Projektant:</t>
  </si>
  <si>
    <t>02199823</t>
  </si>
  <si>
    <t>Ing. Daniel Polič, Ph.D.</t>
  </si>
  <si>
    <t>True</t>
  </si>
  <si>
    <t>Zpracovatel:</t>
  </si>
  <si>
    <t>13891871</t>
  </si>
  <si>
    <t>Jitka Heřmanová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</si>
  <si>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</si>
  <si>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</si>
  <si>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</si>
  <si>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</si>
  <si>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</si>
  <si>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</si>
  <si>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</si>
  <si>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</si>
  <si>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</si>
  <si>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</si>
  <si>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</si>
  <si>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</si>
  <si>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</si>
  <si>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</si>
  <si>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</si>
  <si>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</si>
  <si>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</si>
  <si>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</si>
  <si>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</si>
  <si>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</si>
  <si>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</si>
  <si>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</si>
  <si>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</si>
  <si>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</si>
  <si>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</si>
  <si>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</si>
  <si>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</si>
  <si>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</si>
  <si>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</si>
  <si>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</si>
  <si>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</si>
  <si>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</si>
  <si>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</si>
  <si>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</si>
  <si>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</si>
  <si>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</si>
  <si>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</si>
  <si>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</si>
  <si>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</si>
  <si>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</si>
  <si>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</si>
  <si>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</si>
  <si>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</si>
  <si>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</si>
  <si>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</si>
  <si>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</si>
  <si>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</si>
  <si>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Oprava parkoviště</t>
  </si>
  <si>
    <t>STA</t>
  </si>
  <si>
    <t>1</t>
  </si>
  <si>
    <t>{ff08e699-ae2b-487b-a9e5-dc75b9f0f151}</t>
  </si>
  <si>
    <t>2</t>
  </si>
  <si>
    <t>VRN</t>
  </si>
  <si>
    <t>Vedlejší a ostatní rozpočtové náklady</t>
  </si>
  <si>
    <t>VON</t>
  </si>
  <si>
    <t>{d3492f9a-c5d6-45c0-a142-49dea5380585}</t>
  </si>
  <si>
    <t>KRYCÍ LIST SOUPISU PRACÍ</t>
  </si>
  <si>
    <t>Objekt:</t>
  </si>
  <si>
    <t>SO 101 - Oprava parkoviště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</si>
  <si>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</si>
  <si>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</si>
  <si>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</si>
  <si>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</si>
  <si>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</si>
  <si>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</si>
  <si>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</si>
  <si>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</si>
  <si>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</si>
  <si>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</si>
  <si>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</si>
  <si>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</si>
  <si>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</si>
  <si>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</si>
  <si>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M - Práce a dodávky M</t>
  </si>
  <si>
    <t xml:space="preserve">    46-M - Zemní práce při extr.mont.pracích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</si>
  <si>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</si>
  <si>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</si>
  <si>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</si>
  <si>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</si>
  <si>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</si>
  <si>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</si>
  <si>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</si>
  <si>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</si>
  <si>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</si>
  <si>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</si>
  <si>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</si>
  <si>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</si>
  <si>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</si>
  <si>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</si>
  <si>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</si>
  <si>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</si>
  <si>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</si>
  <si>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</si>
  <si>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</si>
  <si>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</si>
  <si>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112251101</t>
  </si>
  <si>
    <t>Odstranění pařezů průměru přes 100 do 300 mm</t>
  </si>
  <si>
    <t>kus</t>
  </si>
  <si>
    <t>CS ÚRS 2025 02</t>
  </si>
  <si>
    <t>4</t>
  </si>
  <si>
    <t>-156026660</t>
  </si>
  <si>
    <t>Online PSC</t>
  </si>
  <si>
    <t>https://podminky.urs.cz/item/CS_URS_2025_02/112251101</t>
  </si>
  <si>
    <t>113106123</t>
  </si>
  <si>
    <t>Rozebrání dlažeb ze zámkových dlaždic komunikací pro pěší ručně</t>
  </si>
  <si>
    <t>m2</t>
  </si>
  <si>
    <t>-1668334546</t>
  </si>
  <si>
    <t>https://podminky.urs.cz/item/CS_URS_2025_02/113106123</t>
  </si>
  <si>
    <t>VV</t>
  </si>
  <si>
    <t>"předláždění chodníku"16</t>
  </si>
  <si>
    <t>"předláždění parkoviště"6</t>
  </si>
  <si>
    <t>Součet</t>
  </si>
  <si>
    <t>3</t>
  </si>
  <si>
    <t>113106134</t>
  </si>
  <si>
    <t>Rozebrání dlažeb ze zámkových dlaždic komunikací pro pěší strojně pl do 50 m2</t>
  </si>
  <si>
    <t>15201740</t>
  </si>
  <si>
    <t>https://podminky.urs.cz/item/CS_URS_2025_02/113106134</t>
  </si>
  <si>
    <t>113106187</t>
  </si>
  <si>
    <t>Rozebrání dlažeb vozovek ze zámkové dlažby s ložem z kameniva strojně pl do 50 m2</t>
  </si>
  <si>
    <t>-2015447168</t>
  </si>
  <si>
    <t>https://podminky.urs.cz/item/CS_URS_2025_02/113106187</t>
  </si>
  <si>
    <t>5</t>
  </si>
  <si>
    <t>113106190</t>
  </si>
  <si>
    <t>Rozebrání vozovek ze silničních dílců se spárami vyplněnými kamenivem strojně pl do 50 m2</t>
  </si>
  <si>
    <t>-954902114</t>
  </si>
  <si>
    <t>https://podminky.urs.cz/item/CS_URS_2025_02/113106190</t>
  </si>
  <si>
    <t>6</t>
  </si>
  <si>
    <t>113107164</t>
  </si>
  <si>
    <t>Odstranění podkladu z kameniva drceného tl přes 300 do 400 mm strojně pl přes 50 do 200 m2</t>
  </si>
  <si>
    <t>-400403489</t>
  </si>
  <si>
    <t>https://podminky.urs.cz/item/CS_URS_2025_02/113107164</t>
  </si>
  <si>
    <t>7</t>
  </si>
  <si>
    <t>113107182</t>
  </si>
  <si>
    <t>Odstranění podkladu živičného tl přes 50 do 100 mm strojně pl přes 50 do 200 m2</t>
  </si>
  <si>
    <t>174721628</t>
  </si>
  <si>
    <t>https://podminky.urs.cz/item/CS_URS_2025_02/113107182</t>
  </si>
  <si>
    <t>8</t>
  </si>
  <si>
    <t>113107221</t>
  </si>
  <si>
    <t>Odstranění podkladu z kameniva drceného tl do 100 mm strojně pl přes 200 m2</t>
  </si>
  <si>
    <t>-1795971928</t>
  </si>
  <si>
    <t>https://podminky.urs.cz/item/CS_URS_2025_02/113107221</t>
  </si>
  <si>
    <t>9</t>
  </si>
  <si>
    <t>113107322</t>
  </si>
  <si>
    <t>Odstranění podkladu z kameniva drceného tl přes 100 do 200 mm strojně pl do 50 m2</t>
  </si>
  <si>
    <t>1526842361</t>
  </si>
  <si>
    <t>https://podminky.urs.cz/item/CS_URS_2025_02/113107322</t>
  </si>
  <si>
    <t>10</t>
  </si>
  <si>
    <t>113107324</t>
  </si>
  <si>
    <t>Odstranění podkladu z kameniva drceného tl přes 300 do 400 mm strojně pl do 50 m2</t>
  </si>
  <si>
    <t>-1036241073</t>
  </si>
  <si>
    <t>https://podminky.urs.cz/item/CS_URS_2025_02/113107324</t>
  </si>
  <si>
    <t>11</t>
  </si>
  <si>
    <t>113107331</t>
  </si>
  <si>
    <t>Odstranění podkladu z betonu prostého tl přes 100 do 150 mm strojně pl do 50 m2</t>
  </si>
  <si>
    <t>1719156461</t>
  </si>
  <si>
    <t>https://podminky.urs.cz/item/CS_URS_2025_02/113107331</t>
  </si>
  <si>
    <t>113154524</t>
  </si>
  <si>
    <t>Frézování živičného krytu tl 60 mm pruh š přes 0,5 m pl do 500 m2</t>
  </si>
  <si>
    <t>-114204268</t>
  </si>
  <si>
    <t>https://podminky.urs.cz/item/CS_URS_2025_02/113154524</t>
  </si>
  <si>
    <t>80*2</t>
  </si>
  <si>
    <t>13</t>
  </si>
  <si>
    <t>113201112</t>
  </si>
  <si>
    <t>Vytrhání obrub silničních ležatých</t>
  </si>
  <si>
    <t>m</t>
  </si>
  <si>
    <t>2059277395</t>
  </si>
  <si>
    <t>https://podminky.urs.cz/item/CS_URS_2025_02/113201112</t>
  </si>
  <si>
    <t>14</t>
  </si>
  <si>
    <t>119003131</t>
  </si>
  <si>
    <t>Výstražná páska pro zabezpečení výkopu zřízení</t>
  </si>
  <si>
    <t>-408212811</t>
  </si>
  <si>
    <t>https://podminky.urs.cz/item/CS_URS_2025_02/119003131</t>
  </si>
  <si>
    <t>"Lékárna_vsakovací pero"(7+1)*2</t>
  </si>
  <si>
    <t>"NORMA_vsakovací pero"(26*+1)*2*2</t>
  </si>
  <si>
    <t>"Lékárna_přípojka ze štěrb.žlabu do vsak. pera"(6+1)*2</t>
  </si>
  <si>
    <t>"NORMA_přípojka ze štěrb.žlabu do vsak. pera"(10+1)*2</t>
  </si>
  <si>
    <t>"rezervní chránička pro kabel"(22+1)*2</t>
  </si>
  <si>
    <t>15</t>
  </si>
  <si>
    <t>119003132</t>
  </si>
  <si>
    <t>Výstražná páska pro zabezpečení výkopu odstranění</t>
  </si>
  <si>
    <t>894666968</t>
  </si>
  <si>
    <t>https://podminky.urs.cz/item/CS_URS_2025_02/119003132</t>
  </si>
  <si>
    <t>16</t>
  </si>
  <si>
    <t>119005151</t>
  </si>
  <si>
    <t>Vytyčení výsadeb s rozmístěním solitérních rostlin do 10 kusů</t>
  </si>
  <si>
    <t>393276874</t>
  </si>
  <si>
    <t>https://podminky.urs.cz/item/CS_URS_2025_02/119005151</t>
  </si>
  <si>
    <t>17</t>
  </si>
  <si>
    <t>132251102</t>
  </si>
  <si>
    <t>Hloubení rýh nezapažených š do 800 mm v hornině třídy těžitelnosti I skupiny 3 objem do 50 m3 strojně</t>
  </si>
  <si>
    <t>m3</t>
  </si>
  <si>
    <t>-1535689966</t>
  </si>
  <si>
    <t>https://podminky.urs.cz/item/CS_URS_2025_02/132251102</t>
  </si>
  <si>
    <t>"Lékárna_vsakovací pero"6*0,5*0,75</t>
  </si>
  <si>
    <t>"NORMA_vsakovací pero"25*0,5*0,75*2</t>
  </si>
  <si>
    <t>"Lékárna_přípojka ze štěrb.žlabu do vsak. pera"6*0,8*0,75</t>
  </si>
  <si>
    <t>"NORMA_přípojka ze štěrb.žlabu do vsak. pera"10*0,8*0,75</t>
  </si>
  <si>
    <t>"rezervní chránička pro kabel"22*0,5*0,5</t>
  </si>
  <si>
    <t>18</t>
  </si>
  <si>
    <t>155131311</t>
  </si>
  <si>
    <t>Zřízení protierozního zpevnění svahů geomříží, georohoží sklonu do 1:2 včetně kotvení</t>
  </si>
  <si>
    <t>-1752006421</t>
  </si>
  <si>
    <t>https://podminky.urs.cz/item/CS_URS_2025_02/155131311</t>
  </si>
  <si>
    <t>"parkovací plocha"530</t>
  </si>
  <si>
    <t>19</t>
  </si>
  <si>
    <t>M</t>
  </si>
  <si>
    <t>69321096</t>
  </si>
  <si>
    <t>geomříž ze skelných vláken pro vyztužení asfaltového povrchu s podélnou pevností v tahu 70 kN/m.</t>
  </si>
  <si>
    <t>-1566944086</t>
  </si>
  <si>
    <t>530*1,1845 'Přepočtené koeficientem množství</t>
  </si>
  <si>
    <t>20</t>
  </si>
  <si>
    <t>162201421</t>
  </si>
  <si>
    <t>Vodorovné přemístění pařezů do 1 km D přes 100 do 300 mm</t>
  </si>
  <si>
    <t>1620456338</t>
  </si>
  <si>
    <t>https://podminky.urs.cz/item/CS_URS_2025_02/162201421</t>
  </si>
  <si>
    <t>162301971</t>
  </si>
  <si>
    <t>Příplatek k vodorovnému přemístění pařezů D přes 100 do 300 mm ZKD 1 km</t>
  </si>
  <si>
    <t>2132221676</t>
  </si>
  <si>
    <t>https://podminky.urs.cz/item/CS_URS_2025_02/162301971</t>
  </si>
  <si>
    <t>1*9 'Přepočtené koeficientem množství</t>
  </si>
  <si>
    <t>22</t>
  </si>
  <si>
    <t>162751117</t>
  </si>
  <si>
    <t>Vodorovné přemístění přes 9 000 do 10000 m výkopku/sypaniny z horniny třídy těžitelnosti I skupiny 1 až 3</t>
  </si>
  <si>
    <t>-1025154852</t>
  </si>
  <si>
    <t>https://podminky.urs.cz/item/CS_URS_2025_02/162751117</t>
  </si>
  <si>
    <t>"Lékárna_přípojka ze štěrb.žlabu do vsak. pera"6*0,8*0,6</t>
  </si>
  <si>
    <t>"NORMA_přípojka ze štěrb.žlabu do vsak. pera"10*0,8*0,6</t>
  </si>
  <si>
    <t>"rezervní chránička pro kabel"22*0,5*0,2</t>
  </si>
  <si>
    <t>"Lékárna_vsakovací pero"6*0,5*0,5</t>
  </si>
  <si>
    <t>"NORMA_vsakovací pero"25*0,5*0,5*2</t>
  </si>
  <si>
    <t>23</t>
  </si>
  <si>
    <t>167151101</t>
  </si>
  <si>
    <t>Nakládání výkopku z hornin třídy těžitelnosti I skupiny 1 až 3 do 100 m3</t>
  </si>
  <si>
    <t>-950086255</t>
  </si>
  <si>
    <t>https://podminky.urs.cz/item/CS_URS_2025_02/167151101</t>
  </si>
  <si>
    <t>24</t>
  </si>
  <si>
    <t>171201231</t>
  </si>
  <si>
    <t>Poplatek za uložení zeminy a kamení na recyklační skládce (skládkovné) kód odpadu 17 05 04</t>
  </si>
  <si>
    <t>t</t>
  </si>
  <si>
    <t>-1155200687</t>
  </si>
  <si>
    <t>https://podminky.urs.cz/item/CS_URS_2025_02/171201231</t>
  </si>
  <si>
    <t>23,88*1,8 'Přepočtené koeficientem množství</t>
  </si>
  <si>
    <t>25</t>
  </si>
  <si>
    <t>174151101</t>
  </si>
  <si>
    <t>Zásyp jam, šachet rýh nebo kolem objektů sypaninou se zhutněním</t>
  </si>
  <si>
    <t>975170452</t>
  </si>
  <si>
    <t>https://podminky.urs.cz/item/CS_URS_2025_02/174151101</t>
  </si>
  <si>
    <t>Mezisoučet výkopy celkem</t>
  </si>
  <si>
    <t>"Lékárna_přípojka ze štěrb.žlabu do vsak. pera"-6*0,8*0,6</t>
  </si>
  <si>
    <t>"NORMA_přípojka ze štěrb.žlabu do vsak. pera"-10*0,8*0,6</t>
  </si>
  <si>
    <t>"rezervní chránička pro kabel"-22*0,5*0,2</t>
  </si>
  <si>
    <t>Mezisoučet odečet objemu obsypu a lože</t>
  </si>
  <si>
    <t>"Lékárna_vsakovací pero"-6*0,5*0,5</t>
  </si>
  <si>
    <t>"NORMA_vsakovací pero"-25*0,5*0,5*2</t>
  </si>
  <si>
    <t>Mezisoučet odečet objemu vsak.pero</t>
  </si>
  <si>
    <t>26</t>
  </si>
  <si>
    <t>175151101</t>
  </si>
  <si>
    <t>Obsypání potrubí strojně sypaninou bez prohození, uloženou do 3 m</t>
  </si>
  <si>
    <t>-596075029</t>
  </si>
  <si>
    <t>https://podminky.urs.cz/item/CS_URS_2025_02/175151101</t>
  </si>
  <si>
    <t>"Lékárna_přípojka ze štěrb.žlabu do vsak. pera"6*0,8*0,5</t>
  </si>
  <si>
    <t>"NORMA_přípojka ze štěrb.žlabu do vsak. pera"10*0,8*0,5</t>
  </si>
  <si>
    <t>"rezervní chránička pro kabel"22*0,5*0,1</t>
  </si>
  <si>
    <t>27</t>
  </si>
  <si>
    <t>58337303</t>
  </si>
  <si>
    <t>štěrkopísek frakce 0/8</t>
  </si>
  <si>
    <t>1064428313</t>
  </si>
  <si>
    <t>7,5*2 'Přepočtené koeficientem množství</t>
  </si>
  <si>
    <t>28</t>
  </si>
  <si>
    <t>181152302</t>
  </si>
  <si>
    <t>Úprava pláně pro silnice a dálnice v zářezech se zhutněním</t>
  </si>
  <si>
    <t>-231791933</t>
  </si>
  <si>
    <t>https://podminky.urs.cz/item/CS_URS_2025_02/181152302</t>
  </si>
  <si>
    <t>"nový chodník"100</t>
  </si>
  <si>
    <t>"hmatná dlažba"15</t>
  </si>
  <si>
    <t>"nová asf. vozovka"225</t>
  </si>
  <si>
    <t>29</t>
  </si>
  <si>
    <t>181351113</t>
  </si>
  <si>
    <t>Rozprostření ornice tl vrstvy do 200 mm pl přes 500 m2 v rovině nebo ve svahu do 1:5 strojně</t>
  </si>
  <si>
    <t>163847165</t>
  </si>
  <si>
    <t>https://podminky.urs.cz/item/CS_URS_2025_02/181351113</t>
  </si>
  <si>
    <t>"nová zeleň v místě asf.vozovky"55</t>
  </si>
  <si>
    <t>"obnova zeleně v místě podél nových obrub"400</t>
  </si>
  <si>
    <t>30</t>
  </si>
  <si>
    <t>10364101</t>
  </si>
  <si>
    <t>zemina pro terénní úpravy - ornice</t>
  </si>
  <si>
    <t>609746869</t>
  </si>
  <si>
    <t>"nová zeleň v místě asf.vozovky"55*0,2</t>
  </si>
  <si>
    <t>"obnova zeleně v místě podél nových obrub"400*0,2</t>
  </si>
  <si>
    <t>91*1,7 'Přepočtené koeficientem množství</t>
  </si>
  <si>
    <t>31</t>
  </si>
  <si>
    <t>181411131</t>
  </si>
  <si>
    <t>Založení parkového trávníku výsevem pl do 1000 m2 v rovině a ve svahu do 1:5</t>
  </si>
  <si>
    <t>502958200</t>
  </si>
  <si>
    <t>https://podminky.urs.cz/item/CS_URS_2025_02/181411131</t>
  </si>
  <si>
    <t>32</t>
  </si>
  <si>
    <t>00572410</t>
  </si>
  <si>
    <t>osivo směs travní parková</t>
  </si>
  <si>
    <t>kg</t>
  </si>
  <si>
    <t>1335339801</t>
  </si>
  <si>
    <t>455*0,02 'Přepočtené koeficientem množství</t>
  </si>
  <si>
    <t>33</t>
  </si>
  <si>
    <t>181951111</t>
  </si>
  <si>
    <t>Úprava pláně v hornině třídy těžitelnosti I skupiny 1 až 3 bez zhutnění strojně</t>
  </si>
  <si>
    <t>1283012709</t>
  </si>
  <si>
    <t>https://podminky.urs.cz/item/CS_URS_2025_02/181951111</t>
  </si>
  <si>
    <t>34</t>
  </si>
  <si>
    <t>183101321</t>
  </si>
  <si>
    <t>Jamky pro výsadbu s výměnou 100 % půdy zeminy skupiny 1 až 4 obj přes 0,4 do 1 m3 v rovině a svahu do 1:5</t>
  </si>
  <si>
    <t>444136001</t>
  </si>
  <si>
    <t>https://podminky.urs.cz/item/CS_URS_2025_02/183101321</t>
  </si>
  <si>
    <t>35</t>
  </si>
  <si>
    <t>1683826011</t>
  </si>
  <si>
    <t>0,8*0,8*0,8*10</t>
  </si>
  <si>
    <t>5,12*1,7 'Přepočtené koeficientem množství</t>
  </si>
  <si>
    <t>36</t>
  </si>
  <si>
    <t>184102114</t>
  </si>
  <si>
    <t>Výsadba dřeviny s balem D přes 0,4 do 0,5 m do jamky se zalitím v rovině a svahu do 1:5</t>
  </si>
  <si>
    <t>1920871015</t>
  </si>
  <si>
    <t>https://podminky.urs.cz/item/CS_URS_2025_02/184102114</t>
  </si>
  <si>
    <t>37</t>
  </si>
  <si>
    <t>026504R1</t>
  </si>
  <si>
    <t>topol /Populus simonii Fastigiata/ 200-250cm</t>
  </si>
  <si>
    <t>-1971543619</t>
  </si>
  <si>
    <t>38</t>
  </si>
  <si>
    <t>026504R2</t>
  </si>
  <si>
    <t>ambroň západní /Liquidambar Styraciflua/ 175-200cm</t>
  </si>
  <si>
    <t>528798489</t>
  </si>
  <si>
    <t>39</t>
  </si>
  <si>
    <t>184215132</t>
  </si>
  <si>
    <t>Ukotvení kmene dřevin v rovině nebo na svahu do 1:5 třemi kůly D do 0,1 m dl přes 1 do 2 m</t>
  </si>
  <si>
    <t>-172017191</t>
  </si>
  <si>
    <t>https://podminky.urs.cz/item/CS_URS_2025_02/184215132</t>
  </si>
  <si>
    <t>40</t>
  </si>
  <si>
    <t>60591253</t>
  </si>
  <si>
    <t>kůl vyvazovací dřevěný impregnovaný D 8cm dl 2m</t>
  </si>
  <si>
    <t>-156367206</t>
  </si>
  <si>
    <t>10*3 'Přepočtené koeficientem množství</t>
  </si>
  <si>
    <t>41</t>
  </si>
  <si>
    <t>60591320</t>
  </si>
  <si>
    <t>kulatina odkorněná D 7-15cm do dl 5m</t>
  </si>
  <si>
    <t>-513236932</t>
  </si>
  <si>
    <t>"příčky"3*0,5*10/2</t>
  </si>
  <si>
    <t>42</t>
  </si>
  <si>
    <t>184215412</t>
  </si>
  <si>
    <t>Zhotovení závlahové mísy dřevin D přes 0,5 do 1,0 m v rovině nebo na svahu do 1:5</t>
  </si>
  <si>
    <t>-1662594629</t>
  </si>
  <si>
    <t>https://podminky.urs.cz/item/CS_URS_2025_02/184215412</t>
  </si>
  <si>
    <t>43</t>
  </si>
  <si>
    <t>58337402</t>
  </si>
  <si>
    <t>kamenivo dekorační (kačírek) frakce 16/22</t>
  </si>
  <si>
    <t>597418001</t>
  </si>
  <si>
    <t>0,5*0,5*3,14*0,1*10</t>
  </si>
  <si>
    <t>0,785*1,67 'Přepočtené koeficientem množství</t>
  </si>
  <si>
    <t>44</t>
  </si>
  <si>
    <t>28611223</t>
  </si>
  <si>
    <t>trubka drenážní flexibilní celoperforovaná PVC-U SN 4 DN 100 pro meliorace, dočasné nebo odlehčovací drenáže</t>
  </si>
  <si>
    <t>-553624413</t>
  </si>
  <si>
    <t>(1*3,14+0,5)*10</t>
  </si>
  <si>
    <t>36,4*1,015 'Přepočtené koeficientem množství</t>
  </si>
  <si>
    <t>45</t>
  </si>
  <si>
    <t>28611584</t>
  </si>
  <si>
    <t>zátka kanalizace plastové KG DN 100</t>
  </si>
  <si>
    <t>1360685179</t>
  </si>
  <si>
    <t>46</t>
  </si>
  <si>
    <t>184801121</t>
  </si>
  <si>
    <t>Ošetřování vysazených dřevin solitérních v rovině a svahu do 1:5</t>
  </si>
  <si>
    <t>-314263717</t>
  </si>
  <si>
    <t>https://podminky.urs.cz/item/CS_URS_2025_02/184801121</t>
  </si>
  <si>
    <t>47</t>
  </si>
  <si>
    <t>184911311</t>
  </si>
  <si>
    <t>Položení mulčovací textilie v rovině a svahu do 1:5</t>
  </si>
  <si>
    <t>-1926416765</t>
  </si>
  <si>
    <t>https://podminky.urs.cz/item/CS_URS_2025_02/184911311</t>
  </si>
  <si>
    <t>0,6*0,6*3,14*10</t>
  </si>
  <si>
    <t>48</t>
  </si>
  <si>
    <t>69311055</t>
  </si>
  <si>
    <t>tkanina jutová přírodní 305g/m2</t>
  </si>
  <si>
    <t>-1608934824</t>
  </si>
  <si>
    <t>11,304*1,1845 'Přepočtené koeficientem množství</t>
  </si>
  <si>
    <t>49</t>
  </si>
  <si>
    <t>185803111</t>
  </si>
  <si>
    <t>Ošetření trávníku shrabáním v rovině a svahu do 1:5</t>
  </si>
  <si>
    <t>1784157588</t>
  </si>
  <si>
    <t>https://podminky.urs.cz/item/CS_URS_2025_02/185803111</t>
  </si>
  <si>
    <t>50</t>
  </si>
  <si>
    <t>185804311</t>
  </si>
  <si>
    <t>Zalití rostlin vodou plocha do 20 m2</t>
  </si>
  <si>
    <t>1528023606</t>
  </si>
  <si>
    <t>https://podminky.urs.cz/item/CS_URS_2025_02/185804311</t>
  </si>
  <si>
    <t>0,5*0,5*3,14*0,5*10</t>
  </si>
  <si>
    <t>51</t>
  </si>
  <si>
    <t>185804312</t>
  </si>
  <si>
    <t>Zalití rostlin vodou plocha přes 20 m2</t>
  </si>
  <si>
    <t>-1095344890</t>
  </si>
  <si>
    <t>https://podminky.urs.cz/item/CS_URS_2025_02/185804312</t>
  </si>
  <si>
    <t>455*0,015 'Přepočtené koeficientem množství</t>
  </si>
  <si>
    <t>Zakládání</t>
  </si>
  <si>
    <t>52</t>
  </si>
  <si>
    <t>211531111</t>
  </si>
  <si>
    <t>Výplň odvodňovacích žeber nebo trativodů kamenivem hrubým drceným frakce 16 až 63 mm</t>
  </si>
  <si>
    <t>1323706695</t>
  </si>
  <si>
    <t>https://podminky.urs.cz/item/CS_URS_2025_02/211531111</t>
  </si>
  <si>
    <t>53</t>
  </si>
  <si>
    <t>211971121</t>
  </si>
  <si>
    <t>Zřízení opláštění žeber nebo trativodů geotextilií v rýze nebo zářezu sklonu přes 1:2 š do 2,5 m</t>
  </si>
  <si>
    <t>2121038211</t>
  </si>
  <si>
    <t>https://podminky.urs.cz/item/CS_URS_2025_02/211971121</t>
  </si>
  <si>
    <t>"Lékárna_vsakovací pero"7*2</t>
  </si>
  <si>
    <t>"NORMA_vsakovací pero"25*2*2</t>
  </si>
  <si>
    <t>54</t>
  </si>
  <si>
    <t>69311068</t>
  </si>
  <si>
    <t>geotextilie netkaná separační, ochranná, filtrační, drenážní PP 300g/m2</t>
  </si>
  <si>
    <t>230335159</t>
  </si>
  <si>
    <t>114*1,1845 'Přepočtené koeficientem množství</t>
  </si>
  <si>
    <t>55</t>
  </si>
  <si>
    <t>212755218</t>
  </si>
  <si>
    <t>Trativody z drenážních trubek plastových flexibilních DN 200 mm bez lože a obsypu</t>
  </si>
  <si>
    <t>884593847</t>
  </si>
  <si>
    <t>https://podminky.urs.cz/item/CS_URS_2025_02/212755218</t>
  </si>
  <si>
    <t>"Lékárna_vsakovací pero"6</t>
  </si>
  <si>
    <t>"NORMA_vsakovací pero"25*2</t>
  </si>
  <si>
    <t>Vodorovné konstrukce</t>
  </si>
  <si>
    <t>56</t>
  </si>
  <si>
    <t>451573111</t>
  </si>
  <si>
    <t>Lože pod potrubí otevřený výkop ze štěrkopísku</t>
  </si>
  <si>
    <t>-1062611171</t>
  </si>
  <si>
    <t>https://podminky.urs.cz/item/CS_URS_2025_02/451573111</t>
  </si>
  <si>
    <t>"Lékárna_přípojka ze štěrb.žlabu do vsak. pera"6*0,8*0,1</t>
  </si>
  <si>
    <t>"NORMA_přípojka ze štěrb.žlabu do vsak. pera"10*0,8*0,1</t>
  </si>
  <si>
    <t>Komunikace pozemní</t>
  </si>
  <si>
    <t>57</t>
  </si>
  <si>
    <t>564851111</t>
  </si>
  <si>
    <t>Podklad ze štěrkodrtě ŠD plochy přes 100 m2 tl 150 mm</t>
  </si>
  <si>
    <t>42240909</t>
  </si>
  <si>
    <t>https://podminky.urs.cz/item/CS_URS_2025_02/564851111</t>
  </si>
  <si>
    <t>58</t>
  </si>
  <si>
    <t>564861113</t>
  </si>
  <si>
    <t>Podklad ze štěrkodrtě ŠD plochy přes 100 m2 tl 220 mm</t>
  </si>
  <si>
    <t>-1027033860</t>
  </si>
  <si>
    <t>https://podminky.urs.cz/item/CS_URS_2025_02/564861113</t>
  </si>
  <si>
    <t>59</t>
  </si>
  <si>
    <t>567114131</t>
  </si>
  <si>
    <t>Podklad ze směsi stmelené cementem SC C 20/25 (PB I) tl 120 mm</t>
  </si>
  <si>
    <t>2017011652</t>
  </si>
  <si>
    <t>https://podminky.urs.cz/item/CS_URS_2025_02/567114131</t>
  </si>
  <si>
    <t>60</t>
  </si>
  <si>
    <t>573111112</t>
  </si>
  <si>
    <t>Postřik živičný infiltrační s posypem z asfaltu množství 1 kg/m2</t>
  </si>
  <si>
    <t>-176386747</t>
  </si>
  <si>
    <t>https://podminky.urs.cz/item/CS_URS_2025_02/573111112</t>
  </si>
  <si>
    <t>P</t>
  </si>
  <si>
    <t>Poznámka k položce:_x000d_
C60 BP5, modifikovaný</t>
  </si>
  <si>
    <t>61</t>
  </si>
  <si>
    <t>573211107</t>
  </si>
  <si>
    <t>Postřik živičný spojovací z asfaltu v množství 0,30 kg/m2</t>
  </si>
  <si>
    <t>4240600</t>
  </si>
  <si>
    <t>https://podminky.urs.cz/item/CS_URS_2025_02/573211107</t>
  </si>
  <si>
    <t>62</t>
  </si>
  <si>
    <t>577134141</t>
  </si>
  <si>
    <t>Asfaltový beton vrstva obrusná ACO 11+ tl 40 mm š přes 3 m z modifikovaného asfaltu</t>
  </si>
  <si>
    <t>1114213340</t>
  </si>
  <si>
    <t>https://podminky.urs.cz/item/CS_URS_2025_02/577134141</t>
  </si>
  <si>
    <t xml:space="preserve">Poznámka k položce:_x000d_
ACO 11S, modifikovaný PmB 25/55-66_x000d_
</t>
  </si>
  <si>
    <t>63</t>
  </si>
  <si>
    <t>577145143</t>
  </si>
  <si>
    <t>Asfaltový beton vrstva ložní ACL 16 S tl 50 mm š přes 3 m z modifikovaného asfaltu vyztuženého vlákny</t>
  </si>
  <si>
    <t>1949393485</t>
  </si>
  <si>
    <t>https://podminky.urs.cz/item/CS_URS_2025_02/577145143</t>
  </si>
  <si>
    <t>Poznámka k položce:_x000d_
ACL 16S, modifikovaný PmB 25/55-65, přidaná aramidová výztužná vlákna 0,5kg/t směsi (např. FORTA FI)</t>
  </si>
  <si>
    <t>64</t>
  </si>
  <si>
    <t>596211112</t>
  </si>
  <si>
    <t>Kladení zámkové dlažby komunikací pro pěší ručně tl 60 mm skupiny A pl přes 100 do 300 m2</t>
  </si>
  <si>
    <t>-1182639971</t>
  </si>
  <si>
    <t>https://podminky.urs.cz/item/CS_URS_2025_02/596211112</t>
  </si>
  <si>
    <t>65</t>
  </si>
  <si>
    <t>59245018</t>
  </si>
  <si>
    <t>dlažba skladebná betonová 200x100mm tl 60mm přírodní</t>
  </si>
  <si>
    <t>1538032716</t>
  </si>
  <si>
    <t>100*1,03 'Přepočtené koeficientem množství</t>
  </si>
  <si>
    <t>66</t>
  </si>
  <si>
    <t>59245006</t>
  </si>
  <si>
    <t>dlažba pro nevidomé betonová 200x100mm tl 60mm barevná</t>
  </si>
  <si>
    <t>-1574127544</t>
  </si>
  <si>
    <t>15*1,03 'Přepočtené koeficientem množství</t>
  </si>
  <si>
    <t>Vedení trubní dálková a přípojná</t>
  </si>
  <si>
    <t>67</t>
  </si>
  <si>
    <t>871353121</t>
  </si>
  <si>
    <t>Montáž kanalizačního potrubí hladkého plnostěnného SN 8 z PVC-U DN 200</t>
  </si>
  <si>
    <t>-1009718518</t>
  </si>
  <si>
    <t>https://podminky.urs.cz/item/CS_URS_2025_02/871353121</t>
  </si>
  <si>
    <t>"Lékárna_přípojka ze štěrb.žlabu do vsak. pera"6</t>
  </si>
  <si>
    <t>"NORMA_přípojka ze štěrb.žlabu do vsak. pera"10</t>
  </si>
  <si>
    <t>68</t>
  </si>
  <si>
    <t>28611211</t>
  </si>
  <si>
    <t>trubka kanalizační PVC-U plnostěnná jednovrstvá DN 200x6000mm SN8</t>
  </si>
  <si>
    <t>-771189507</t>
  </si>
  <si>
    <t>16*1,03 'Přepočtené koeficientem množství</t>
  </si>
  <si>
    <t>69</t>
  </si>
  <si>
    <t>899132121</t>
  </si>
  <si>
    <t>Výměna (výšková úprava) poklopu kanalizačního pevného s ošetřením podkladu hloubky do 25 cm</t>
  </si>
  <si>
    <t>-2128846382</t>
  </si>
  <si>
    <t>https://podminky.urs.cz/item/CS_URS_2025_02/899132121</t>
  </si>
  <si>
    <t>3+1</t>
  </si>
  <si>
    <t>70</t>
  </si>
  <si>
    <t>55241030</t>
  </si>
  <si>
    <t>poklop šachtový litinový kruhový DN 600 bez ventilace tř D400 pro intenzivní provoz</t>
  </si>
  <si>
    <t>1382210976</t>
  </si>
  <si>
    <t>71</t>
  </si>
  <si>
    <t>55241020</t>
  </si>
  <si>
    <t>poklop šachtový třída D400, čtvercový rám 850, vstup 600mm, bez ventilace</t>
  </si>
  <si>
    <t>-810084734</t>
  </si>
  <si>
    <t>72</t>
  </si>
  <si>
    <t>899133211</t>
  </si>
  <si>
    <t>Výměna (výšková úprava) vtokové mříže uliční vpusti s použitím betonových vyrovnávacích prvků</t>
  </si>
  <si>
    <t>971491645</t>
  </si>
  <si>
    <t>https://podminky.urs.cz/item/CS_URS_2025_02/899133211</t>
  </si>
  <si>
    <t>73</t>
  </si>
  <si>
    <t>59224481</t>
  </si>
  <si>
    <t>mříž vtoková s rámem pro uliční vpusť 500x500, zatížení 40 tun</t>
  </si>
  <si>
    <t>1973223576</t>
  </si>
  <si>
    <t>74</t>
  </si>
  <si>
    <t>59223871</t>
  </si>
  <si>
    <t>koš vysoký pro uliční vpusti žárově Pz plech pro rám 500/500mm</t>
  </si>
  <si>
    <t>-281230368</t>
  </si>
  <si>
    <t>Ostatní konstrukce a práce, bourání</t>
  </si>
  <si>
    <t>75</t>
  </si>
  <si>
    <t>912111112</t>
  </si>
  <si>
    <t>Montáž zábrany parkovací sloupku v do 800 mm se zabetonovanou patkou</t>
  </si>
  <si>
    <t>-1920428217</t>
  </si>
  <si>
    <t>https://podminky.urs.cz/item/CS_URS_2025_02/912111112</t>
  </si>
  <si>
    <t>76</t>
  </si>
  <si>
    <t>74910163</t>
  </si>
  <si>
    <t>sloupek parkovací sklopný 60x60x800mm Zn základní zámek vložkový</t>
  </si>
  <si>
    <t>1718022316</t>
  </si>
  <si>
    <t>77</t>
  </si>
  <si>
    <t>912113113</t>
  </si>
  <si>
    <t>Montáž parkovacího dorazu šířky přes 1200 mm</t>
  </si>
  <si>
    <t>-796219837</t>
  </si>
  <si>
    <t>https://podminky.urs.cz/item/CS_URS_2025_02/912113113</t>
  </si>
  <si>
    <t>78</t>
  </si>
  <si>
    <t>56288007</t>
  </si>
  <si>
    <t>práh dorazový parkovací z gumy 1820mm</t>
  </si>
  <si>
    <t>1105136341</t>
  </si>
  <si>
    <t>79</t>
  </si>
  <si>
    <t>914111111</t>
  </si>
  <si>
    <t>Montáž svislé dopravní značky do velikosti 1 m2 objímkami na sloupek nebo konzolu</t>
  </si>
  <si>
    <t>2179301</t>
  </si>
  <si>
    <t>https://podminky.urs.cz/item/CS_URS_2025_02/914111111</t>
  </si>
  <si>
    <t>1+2+1+2</t>
  </si>
  <si>
    <t>"přemístění"1+1</t>
  </si>
  <si>
    <t>80</t>
  </si>
  <si>
    <t>40445608</t>
  </si>
  <si>
    <t>značky upravující přednost P1, P4 700mm</t>
  </si>
  <si>
    <t>594679199</t>
  </si>
  <si>
    <t>"P4"2</t>
  </si>
  <si>
    <t>81</t>
  </si>
  <si>
    <t>40445612</t>
  </si>
  <si>
    <t>značky upravující přednost P2, P3, P8 750mm</t>
  </si>
  <si>
    <t>1218795006</t>
  </si>
  <si>
    <t>"P2"1</t>
  </si>
  <si>
    <t>82</t>
  </si>
  <si>
    <t>40445620</t>
  </si>
  <si>
    <t>zákazové, příkazové dopravní značky B1-B34, C1-15 700mm</t>
  </si>
  <si>
    <t>-1719967674</t>
  </si>
  <si>
    <t>"C4c"1</t>
  </si>
  <si>
    <t>83</t>
  </si>
  <si>
    <t>40445625</t>
  </si>
  <si>
    <t>informativní značky provozní IP8, IP9, IP11-IP13 500x700mm</t>
  </si>
  <si>
    <t>-2118466350</t>
  </si>
  <si>
    <t>"IP12"2</t>
  </si>
  <si>
    <t>84</t>
  </si>
  <si>
    <t>914511113</t>
  </si>
  <si>
    <t>Montáž sloupku dopravních značek délky do 3,5 m s betonovým základem a patkou D 70 mm</t>
  </si>
  <si>
    <t>-917772415</t>
  </si>
  <si>
    <t>https://podminky.urs.cz/item/CS_URS_2025_02/914511113</t>
  </si>
  <si>
    <t>85</t>
  </si>
  <si>
    <t>40445230</t>
  </si>
  <si>
    <t>sloupek pro dopravní značku Zn D 70mm v 3,5m</t>
  </si>
  <si>
    <t>1901244530</t>
  </si>
  <si>
    <t>86</t>
  </si>
  <si>
    <t>915111111</t>
  </si>
  <si>
    <t>Vodorovné dopravní značení dělící čáry souvislé š 125 mm základní bílá barva</t>
  </si>
  <si>
    <t>2046676433</t>
  </si>
  <si>
    <t>https://podminky.urs.cz/item/CS_URS_2025_02/915111111</t>
  </si>
  <si>
    <t>"V10b"120</t>
  </si>
  <si>
    <t>"V4"22</t>
  </si>
  <si>
    <t>87</t>
  </si>
  <si>
    <t>915111121</t>
  </si>
  <si>
    <t>Vodorovné dopravní značení dělící čáry přerušované š 125 mm základní bílá barva</t>
  </si>
  <si>
    <t>1439000091</t>
  </si>
  <si>
    <t>https://podminky.urs.cz/item/CS_URS_2025_02/915111121</t>
  </si>
  <si>
    <t>"V4"8</t>
  </si>
  <si>
    <t>88</t>
  </si>
  <si>
    <t>915131111</t>
  </si>
  <si>
    <t>Vodorovné dopravní značení přechody pro chodce, šipky, symboly základní bílá barva</t>
  </si>
  <si>
    <t>529600653</t>
  </si>
  <si>
    <t>https://podminky.urs.cz/item/CS_URS_2025_02/915131111</t>
  </si>
  <si>
    <t>"V7a"12*0,5*3,5</t>
  </si>
  <si>
    <t>"symbol přístupnosti_osoba na vozíčku" 1,5*1,5*2</t>
  </si>
  <si>
    <t>89</t>
  </si>
  <si>
    <t>915211111</t>
  </si>
  <si>
    <t>Vodorovné dopravní značení dělící čáry souvislé š 125 mm bílý plast</t>
  </si>
  <si>
    <t>438344167</t>
  </si>
  <si>
    <t>https://podminky.urs.cz/item/CS_URS_2025_02/915211111</t>
  </si>
  <si>
    <t>90</t>
  </si>
  <si>
    <t>915211121</t>
  </si>
  <si>
    <t>Vodorovné dopravní značení dělící čáry přerušované š 125 mm bílý plast</t>
  </si>
  <si>
    <t>-1146070171</t>
  </si>
  <si>
    <t>https://podminky.urs.cz/item/CS_URS_2025_02/915211121</t>
  </si>
  <si>
    <t>91</t>
  </si>
  <si>
    <t>915231111</t>
  </si>
  <si>
    <t>Vodorovné dopravní značení přechody pro chodce, šipky, symboly bílý plast</t>
  </si>
  <si>
    <t>-1148404181</t>
  </si>
  <si>
    <t>https://podminky.urs.cz/item/CS_URS_2025_02/915231111</t>
  </si>
  <si>
    <t>92</t>
  </si>
  <si>
    <t>915611111</t>
  </si>
  <si>
    <t>Předznačení vodorovného liniového značení</t>
  </si>
  <si>
    <t>-362877215</t>
  </si>
  <si>
    <t>https://podminky.urs.cz/item/CS_URS_2025_02/915611111</t>
  </si>
  <si>
    <t>93</t>
  </si>
  <si>
    <t>915621111</t>
  </si>
  <si>
    <t>Předznačení vodorovného plošného značení</t>
  </si>
  <si>
    <t>2050564977</t>
  </si>
  <si>
    <t>https://podminky.urs.cz/item/CS_URS_2025_02/915621111</t>
  </si>
  <si>
    <t>94</t>
  </si>
  <si>
    <t>916131213</t>
  </si>
  <si>
    <t>Osazení silničního obrubníku betonového stojatého s boční opěrou do lože z betonu prostého</t>
  </si>
  <si>
    <t>-1628217908</t>
  </si>
  <si>
    <t>https://podminky.urs.cz/item/CS_URS_2025_02/916131213</t>
  </si>
  <si>
    <t>165+6</t>
  </si>
  <si>
    <t>95</t>
  </si>
  <si>
    <t>59217031</t>
  </si>
  <si>
    <t>obrubník silniční betonový 1000x150x250mm</t>
  </si>
  <si>
    <t>-1291242080</t>
  </si>
  <si>
    <t>165*1,02 'Přepočtené koeficientem množství</t>
  </si>
  <si>
    <t>96</t>
  </si>
  <si>
    <t>59217029</t>
  </si>
  <si>
    <t>obrubník silniční betonový nájezdový 1000x150x150mm</t>
  </si>
  <si>
    <t>1659126479</t>
  </si>
  <si>
    <t>6*1,02 'Přepočtené koeficientem množství</t>
  </si>
  <si>
    <t>97</t>
  </si>
  <si>
    <t>916231213</t>
  </si>
  <si>
    <t>Osazení chodníkového obrubníku betonového stojatého s boční opěrou do lože z betonu prostého</t>
  </si>
  <si>
    <t>-1534313804</t>
  </si>
  <si>
    <t>https://podminky.urs.cz/item/CS_URS_2025_02/916231213</t>
  </si>
  <si>
    <t>98</t>
  </si>
  <si>
    <t>59217018</t>
  </si>
  <si>
    <t>obrubník betonový chodníkový 1000x80x200mm</t>
  </si>
  <si>
    <t>-265297955</t>
  </si>
  <si>
    <t>36*1,02 'Přepočtené koeficientem množství</t>
  </si>
  <si>
    <t>99</t>
  </si>
  <si>
    <t>916241213</t>
  </si>
  <si>
    <t>Osazení obrubníku kamenného stojatého s boční opěrou do lože z betonu prostého</t>
  </si>
  <si>
    <t>467253465</t>
  </si>
  <si>
    <t>https://podminky.urs.cz/item/CS_URS_2025_02/916241213</t>
  </si>
  <si>
    <t>100</t>
  </si>
  <si>
    <t>58380003</t>
  </si>
  <si>
    <t>obrubník kamenný žulový přímý 1000x300x200mm</t>
  </si>
  <si>
    <t>1912192374</t>
  </si>
  <si>
    <t>16*1,02 'Přepočtené koeficientem množství</t>
  </si>
  <si>
    <t>101</t>
  </si>
  <si>
    <t>919732211</t>
  </si>
  <si>
    <t>Styčná spára napojení nového živičného povrchu na stávající za tepla š 15 mm hl 25 mm s prořezáním</t>
  </si>
  <si>
    <t>-1651992729</t>
  </si>
  <si>
    <t>https://podminky.urs.cz/item/CS_URS_2025_02/919732211</t>
  </si>
  <si>
    <t>102</t>
  </si>
  <si>
    <t>919735112</t>
  </si>
  <si>
    <t>Řezání stávajícího živičného krytu hl přes 50 do 100 mm</t>
  </si>
  <si>
    <t>1604700104</t>
  </si>
  <si>
    <t>https://podminky.urs.cz/item/CS_URS_2025_02/919735112</t>
  </si>
  <si>
    <t>103</t>
  </si>
  <si>
    <t>935114222</t>
  </si>
  <si>
    <t>Osazení štěrbinového odvodňovacího betonového žlabu 400x500 mm se spádem 0,5 %</t>
  </si>
  <si>
    <t>-262051378</t>
  </si>
  <si>
    <t>https://podminky.urs.cz/item/CS_URS_2025_02/935114222</t>
  </si>
  <si>
    <t>"Lékárna"4</t>
  </si>
  <si>
    <t>"NORMA"17</t>
  </si>
  <si>
    <t>104</t>
  </si>
  <si>
    <t>59221029</t>
  </si>
  <si>
    <t>trouba s průběžnou štěrbinou a kolmými boky betonová D400 spád dna 0,5% 400x500mm</t>
  </si>
  <si>
    <t>431518121</t>
  </si>
  <si>
    <t>105</t>
  </si>
  <si>
    <t>935114223</t>
  </si>
  <si>
    <t>Osazení záslepky štěrbinového odvodňovacího betonového žlabu 400x500 mm</t>
  </si>
  <si>
    <t>925720067</t>
  </si>
  <si>
    <t>https://podminky.urs.cz/item/CS_URS_2025_02/935114223</t>
  </si>
  <si>
    <t>"Lékárna"1</t>
  </si>
  <si>
    <t>"NORMA"1</t>
  </si>
  <si>
    <t>106</t>
  </si>
  <si>
    <t>59221668</t>
  </si>
  <si>
    <t>záslepka pro štěrbinovou troubu s kolmými boky 400x500x120mm</t>
  </si>
  <si>
    <t>-1950716897</t>
  </si>
  <si>
    <t>107</t>
  </si>
  <si>
    <t>935114225</t>
  </si>
  <si>
    <t>Osazení vpusťového kompletu štěrbinového odvodňovacího betonového žlabu 400x500 mm</t>
  </si>
  <si>
    <t>-350890693</t>
  </si>
  <si>
    <t>https://podminky.urs.cz/item/CS_URS_2025_02/935114225</t>
  </si>
  <si>
    <t>108</t>
  </si>
  <si>
    <t>59223300</t>
  </si>
  <si>
    <t>vpusťový komplet pro štěrbinovou trubku D400 400/450x500x1000mm</t>
  </si>
  <si>
    <t>-1023553104</t>
  </si>
  <si>
    <t>109</t>
  </si>
  <si>
    <t>966006132</t>
  </si>
  <si>
    <t>Odstranění značek dopravních nebo orientačních se sloupky s betonovými patkami</t>
  </si>
  <si>
    <t>459066929</t>
  </si>
  <si>
    <t>https://podminky.urs.cz/item/CS_URS_2025_02/966006132</t>
  </si>
  <si>
    <t>110</t>
  </si>
  <si>
    <t>966071711</t>
  </si>
  <si>
    <t>Bourání sloupků a vzpěr plotových ocelových do 2,5 m zabetonovaných</t>
  </si>
  <si>
    <t>1834733287</t>
  </si>
  <si>
    <t>https://podminky.urs.cz/item/CS_URS_2025_02/966071711</t>
  </si>
  <si>
    <t>"odstranění reklamy_3 ocel. sloupky v bet. patce"3</t>
  </si>
  <si>
    <t>111</t>
  </si>
  <si>
    <t>979054451</t>
  </si>
  <si>
    <t>Očištění vybouraných zámkových dlaždic s původním spárováním z kameniva těženého</t>
  </si>
  <si>
    <t>-102071654</t>
  </si>
  <si>
    <t>https://podminky.urs.cz/item/CS_URS_2025_02/979054451</t>
  </si>
  <si>
    <t>112</t>
  </si>
  <si>
    <t>979094441</t>
  </si>
  <si>
    <t>Očištění vybouraných silničních dílců s původním spárováním z kameniva těženého</t>
  </si>
  <si>
    <t>721237001</t>
  </si>
  <si>
    <t>https://podminky.urs.cz/item/CS_URS_2025_02/979094441</t>
  </si>
  <si>
    <t>997</t>
  </si>
  <si>
    <t>Doprava suti a vybouraných hmot</t>
  </si>
  <si>
    <t>113</t>
  </si>
  <si>
    <t>997221551</t>
  </si>
  <si>
    <t>Vodorovná doprava suti ze sypkých materiálů do 1 km</t>
  </si>
  <si>
    <t>923060239</t>
  </si>
  <si>
    <t>https://podminky.urs.cz/item/CS_URS_2025_02/997221551</t>
  </si>
  <si>
    <t>"předláždění chodníku"16*0,128</t>
  </si>
  <si>
    <t>"předláždění parkoviště"6*0,128</t>
  </si>
  <si>
    <t>"bourání kamenivo asfalt. vozovka"200*0,58</t>
  </si>
  <si>
    <t>"bourání kamenivo CBDK chodník"26*0,29</t>
  </si>
  <si>
    <t>"bourání kamenivo CBDK vozovka"40*0,58</t>
  </si>
  <si>
    <t>"bourání lože parkovací plocha"530*0,17</t>
  </si>
  <si>
    <t xml:space="preserve">"bourání  asfalt. vozovka"200*0,22</t>
  </si>
  <si>
    <t>"frézování asfalt. pasů parkovací plocha"80*2*0,138</t>
  </si>
  <si>
    <t>114</t>
  </si>
  <si>
    <t>997221559</t>
  </si>
  <si>
    <t>Příplatek ZKD 1 km u vodorovné dopravy suti ze sypkých materiálů</t>
  </si>
  <si>
    <t>554644309</t>
  </si>
  <si>
    <t>https://podminky.urs.cz/item/CS_URS_2025_02/997221559</t>
  </si>
  <si>
    <t>305,736*9 'Přepočtené koeficientem množství</t>
  </si>
  <si>
    <t>115</t>
  </si>
  <si>
    <t>997221561</t>
  </si>
  <si>
    <t>Vodorovná doprava suti z kusových materiálů do 1 km</t>
  </si>
  <si>
    <t>1551233743</t>
  </si>
  <si>
    <t>https://podminky.urs.cz/item/CS_URS_2025_02/997221561</t>
  </si>
  <si>
    <t xml:space="preserve">"bourání  CBDK chodník" 26*0,26</t>
  </si>
  <si>
    <t xml:space="preserve">"bourání  CBDKvozovka" 40*0,295</t>
  </si>
  <si>
    <t>"bourání povrchu"6*0,325</t>
  </si>
  <si>
    <t>"bourání obrubníku"140*0,29</t>
  </si>
  <si>
    <t>"bourání SDZ" 5*0,082</t>
  </si>
  <si>
    <t>"bourání reklamy" 3*0,165</t>
  </si>
  <si>
    <t>"bourání stáv. panelů_poškozených na skládku"50*0,4</t>
  </si>
  <si>
    <t>"bourání stáv. panelů_pro další použití na meziskládku"400*0,4</t>
  </si>
  <si>
    <t>116</t>
  </si>
  <si>
    <t>997221569</t>
  </si>
  <si>
    <t>Příplatek ZKD 1 km u vodorovné dopravy suti z kusových materiálů</t>
  </si>
  <si>
    <t>746981785</t>
  </si>
  <si>
    <t>https://podminky.urs.cz/item/CS_URS_2025_02/997221569</t>
  </si>
  <si>
    <t>82,015*9 'Přepočtené koeficientem množství</t>
  </si>
  <si>
    <t>117</t>
  </si>
  <si>
    <t>997221611</t>
  </si>
  <si>
    <t>Nakládání suti na dopravní prostředky pro vodorovnou dopravu</t>
  </si>
  <si>
    <t>-598910493</t>
  </si>
  <si>
    <t>https://podminky.urs.cz/item/CS_URS_2025_02/997221611</t>
  </si>
  <si>
    <t>118</t>
  </si>
  <si>
    <t>997221612</t>
  </si>
  <si>
    <t>Nakládání vybouraných hmot na dopravní prostředky pro vodorovnou dopravu</t>
  </si>
  <si>
    <t>1626995619</t>
  </si>
  <si>
    <t>https://podminky.urs.cz/item/CS_URS_2025_02/997221612</t>
  </si>
  <si>
    <t>"bourání stáv. panelů"50*0,4</t>
  </si>
  <si>
    <t>119</t>
  </si>
  <si>
    <t>997221858</t>
  </si>
  <si>
    <t>Poplatek za uložení na recyklační skládce (skládkovné) odpadu z rostlinných pletiv kód odpadu 02 01 03</t>
  </si>
  <si>
    <t>293270665</t>
  </si>
  <si>
    <t>https://podminky.urs.cz/item/CS_URS_2025_02/997221858</t>
  </si>
  <si>
    <t>"odstranění pařezu"1*0,5</t>
  </si>
  <si>
    <t>120</t>
  </si>
  <si>
    <t>997221861</t>
  </si>
  <si>
    <t>Poplatek za uložení na recyklační skládce (skládkovné) stavebního odpadu z prostého betonu pod kódem 17 01 01</t>
  </si>
  <si>
    <t>-1064748975</t>
  </si>
  <si>
    <t>https://podminky.urs.cz/item/CS_URS_2025_02/997221861</t>
  </si>
  <si>
    <t>121</t>
  </si>
  <si>
    <t>997221862</t>
  </si>
  <si>
    <t>Poplatek za uložení na recyklační skládce (skládkovné) stavebního odpadu z armovaného betonu pod kódem 17 01 01</t>
  </si>
  <si>
    <t>-723020766</t>
  </si>
  <si>
    <t>https://podminky.urs.cz/item/CS_URS_2025_02/997221862</t>
  </si>
  <si>
    <t>122</t>
  </si>
  <si>
    <t>997221873</t>
  </si>
  <si>
    <t>Poplatek za uložení na recyklační skládce (skládkovné) stavebního odpadu zeminy a kamení zatříděného do Katalogu odpadů pod kódem 17 05 04</t>
  </si>
  <si>
    <t>-1915271642</t>
  </si>
  <si>
    <t>https://podminky.urs.cz/item/CS_URS_2025_02/997221873</t>
  </si>
  <si>
    <t>"parkovací plocha"530*0,17</t>
  </si>
  <si>
    <t>123</t>
  </si>
  <si>
    <t>997221875</t>
  </si>
  <si>
    <t>Poplatek za uložení na recyklační skládce (skládkovné) stavebního odpadu asfaltového bez obsahu dehtu zatříděného do Katalogu odpadů pod kódem 17 03 02</t>
  </si>
  <si>
    <t>1785132870</t>
  </si>
  <si>
    <t>https://podminky.urs.cz/item/CS_URS_2025_02/997221875</t>
  </si>
  <si>
    <t>998</t>
  </si>
  <si>
    <t>Přesun hmot</t>
  </si>
  <si>
    <t>124</t>
  </si>
  <si>
    <t>998225111</t>
  </si>
  <si>
    <t>Přesun hmot pro pozemní komunikace s krytem z kamene, monolitickým betonovým nebo živičným</t>
  </si>
  <si>
    <t>-1889373803</t>
  </si>
  <si>
    <t>https://podminky.urs.cz/item/CS_URS_2025_02/998225111</t>
  </si>
  <si>
    <t>Práce a dodávky M</t>
  </si>
  <si>
    <t>46-M</t>
  </si>
  <si>
    <t>Zemní práce při extr.mont.pracích</t>
  </si>
  <si>
    <t>125</t>
  </si>
  <si>
    <t>460671114</t>
  </si>
  <si>
    <t>Výstražná fólie pro krytí kabelů šířky přes 35 do 40 cm</t>
  </si>
  <si>
    <t>-401067763</t>
  </si>
  <si>
    <t>https://podminky.urs.cz/item/CS_URS_2025_02/460671114</t>
  </si>
  <si>
    <t>22+3,5</t>
  </si>
  <si>
    <t>126</t>
  </si>
  <si>
    <t>460791214</t>
  </si>
  <si>
    <t>Montáž trubek ochranných plastových uložených volně do rýhy ohebných přes 90 do 110 mm</t>
  </si>
  <si>
    <t>-1725692900</t>
  </si>
  <si>
    <t>https://podminky.urs.cz/item/CS_URS_2025_02/460791214</t>
  </si>
  <si>
    <t>127</t>
  </si>
  <si>
    <t>34571098</t>
  </si>
  <si>
    <t>trubka elektroinstalační dělená (chránička) D 100/110mm, HDPE</t>
  </si>
  <si>
    <t>128</t>
  </si>
  <si>
    <t>-361065470</t>
  </si>
  <si>
    <t>3,5*1,05 'Přepočtené koeficientem množství</t>
  </si>
  <si>
    <t>34571357</t>
  </si>
  <si>
    <t>trubka elektroinstalační ohebná dvouplášťová korugovaná HDPE (chránička) D 108/125mm</t>
  </si>
  <si>
    <t>899064023</t>
  </si>
  <si>
    <t>22*1,05 'Přepočtené koeficientem množství</t>
  </si>
  <si>
    <t>129</t>
  </si>
  <si>
    <t>28610414</t>
  </si>
  <si>
    <t>uzavírací zátka PE drenážního potrubí systému budov DN 100</t>
  </si>
  <si>
    <t>-1089125806</t>
  </si>
  <si>
    <t>130</t>
  </si>
  <si>
    <t>469981111</t>
  </si>
  <si>
    <t>Přesun hmot pro pomocné stavební práce při elektromotážích</t>
  </si>
  <si>
    <t>626988837</t>
  </si>
  <si>
    <t>https://podminky.urs.cz/item/CS_URS_2025_02/469981111</t>
  </si>
  <si>
    <t>Vedlejší rozpočtové náklady</t>
  </si>
  <si>
    <t>VRN9</t>
  </si>
  <si>
    <t>Ostatní náklady</t>
  </si>
  <si>
    <t>131</t>
  </si>
  <si>
    <t>094002000</t>
  </si>
  <si>
    <t>Ostatní náklady související s výstavbou</t>
  </si>
  <si>
    <t>1024</t>
  </si>
  <si>
    <t>-1094465171</t>
  </si>
  <si>
    <t>https://podminky.urs.cz/item/CS_URS_2025_02/094002000</t>
  </si>
  <si>
    <t>"Odvoz kontejneru na textil na místo určení v MČ"2</t>
  </si>
  <si>
    <t>VRN - Vedlejší a ostatní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</si>
  <si>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</si>
  <si>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</si>
  <si>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</si>
  <si>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</si>
  <si>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</si>
  <si>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VRN1</t>
  </si>
  <si>
    <t>Průzkumné, zeměměřičské a projektové práce</t>
  </si>
  <si>
    <t>012164000</t>
  </si>
  <si>
    <t>Vytyčení a zaměření inženýrských sítí</t>
  </si>
  <si>
    <t>kpl</t>
  </si>
  <si>
    <t>672110492</t>
  </si>
  <si>
    <t>https://podminky.urs.cz/item/CS_URS_2025_02/012164000</t>
  </si>
  <si>
    <t>012344000</t>
  </si>
  <si>
    <t>Vytyčovací práce</t>
  </si>
  <si>
    <t>-957159687</t>
  </si>
  <si>
    <t>https://podminky.urs.cz/item/CS_URS_2025_02/012344000</t>
  </si>
  <si>
    <t>012444000</t>
  </si>
  <si>
    <t>Geodetické měření skutečného provedení stavby</t>
  </si>
  <si>
    <t>-1239007350</t>
  </si>
  <si>
    <t>https://podminky.urs.cz/item/CS_URS_2025_02/012444000</t>
  </si>
  <si>
    <t>013254000</t>
  </si>
  <si>
    <t>Dokumentace skutečného provedení stavby</t>
  </si>
  <si>
    <t>13638777</t>
  </si>
  <si>
    <t>https://podminky.urs.cz/item/CS_URS_2025_02/013254000</t>
  </si>
  <si>
    <t>013274000</t>
  </si>
  <si>
    <t>Pasportizace objektu před započetím prací</t>
  </si>
  <si>
    <t>2133228792</t>
  </si>
  <si>
    <t>https://podminky.urs.cz/item/CS_URS_2025_02/013274000</t>
  </si>
  <si>
    <t>013284000</t>
  </si>
  <si>
    <t>Pasportizace objektu po provedení prací</t>
  </si>
  <si>
    <t>kp</t>
  </si>
  <si>
    <t>-248360960</t>
  </si>
  <si>
    <t>https://podminky.urs.cz/item/CS_URS_2025_02/013284000</t>
  </si>
  <si>
    <t>VRN3</t>
  </si>
  <si>
    <t>Zařízení staveniště</t>
  </si>
  <si>
    <t>030001000</t>
  </si>
  <si>
    <t>-2022968787</t>
  </si>
  <si>
    <t>https://podminky.urs.cz/item/CS_URS_2025_02/030001000</t>
  </si>
  <si>
    <t>032903000</t>
  </si>
  <si>
    <t xml:space="preserve">Náklady na průběžný úklid a čištění komunikací bezprostředně dotčených realizací stavby (díla) </t>
  </si>
  <si>
    <t>-1459635578</t>
  </si>
  <si>
    <t>https://podminky.urs.cz/item/CS_URS_2025_02/032903000</t>
  </si>
  <si>
    <t>034503000</t>
  </si>
  <si>
    <t>Informační tabule na staveništi</t>
  </si>
  <si>
    <t>-233716960</t>
  </si>
  <si>
    <t>https://podminky.urs.cz/item/CS_URS_2025_02/034503000</t>
  </si>
  <si>
    <t>035103000</t>
  </si>
  <si>
    <t>Pronájmy ploch, objektů nezbytně nutných pro realizaci stavby (díla) a umístění zařízení staveniště</t>
  </si>
  <si>
    <t>-1014771779</t>
  </si>
  <si>
    <t>https://podminky.urs.cz/item/CS_URS_2025_02/035103000</t>
  </si>
  <si>
    <t>039203000</t>
  </si>
  <si>
    <t>Uvedení pozemků a ploch dotčených realizací stavby a zařízením staveniště do stavu před realizací stavby (díla)</t>
  </si>
  <si>
    <t>1353747835</t>
  </si>
  <si>
    <t>https://podminky.urs.cz/item/CS_URS_2025_02/039203000</t>
  </si>
  <si>
    <t>VRN4</t>
  </si>
  <si>
    <t>Inženýrská činnost</t>
  </si>
  <si>
    <t>043154000</t>
  </si>
  <si>
    <t>Zkoušky hutnicí</t>
  </si>
  <si>
    <t>1379911342</t>
  </si>
  <si>
    <t>https://podminky.urs.cz/item/CS_URS_2025_02/043154000</t>
  </si>
  <si>
    <t>045203000</t>
  </si>
  <si>
    <t>Kompletační činnost</t>
  </si>
  <si>
    <t>1991553767</t>
  </si>
  <si>
    <t>https://podminky.urs.cz/item/CS_URS_2025_02/045203000</t>
  </si>
  <si>
    <t>045303000</t>
  </si>
  <si>
    <t>Koordinační činnost</t>
  </si>
  <si>
    <t>-652375958</t>
  </si>
  <si>
    <t>https://podminky.urs.cz/item/CS_URS_2025_02/045303000</t>
  </si>
  <si>
    <t>VRN6</t>
  </si>
  <si>
    <t>Územní vlivy</t>
  </si>
  <si>
    <t>060001000</t>
  </si>
  <si>
    <t>1703295790</t>
  </si>
  <si>
    <t>https://podminky.urs.cz/item/CS_URS_2025_02/060001000</t>
  </si>
  <si>
    <t>VRN7</t>
  </si>
  <si>
    <t>Provozní vlivy</t>
  </si>
  <si>
    <t>070001000</t>
  </si>
  <si>
    <t>-1007247760</t>
  </si>
  <si>
    <t>https://podminky.urs.cz/item/CS_URS_2025_02/070001000</t>
  </si>
  <si>
    <t>072103000</t>
  </si>
  <si>
    <t>Silniční provoz - projednání DIO a zajištění DIR</t>
  </si>
  <si>
    <t>634069564</t>
  </si>
  <si>
    <t>https://podminky.urs.cz/item/CS_URS_2025_02/072103000</t>
  </si>
  <si>
    <t>072203000</t>
  </si>
  <si>
    <t>Silniční provoz - zajištění DIO (dopravní značení)</t>
  </si>
  <si>
    <t>-2010408561</t>
  </si>
  <si>
    <t>https://podminky.urs.cz/item/CS_URS_2025_02/072203000</t>
  </si>
  <si>
    <t>075002000</t>
  </si>
  <si>
    <t>Ochrana a zabezpečení stávajících inženýrských sítí po celou dobu realizace stavby (díla)</t>
  </si>
  <si>
    <t>-1777335202</t>
  </si>
  <si>
    <t>https://podminky.urs.cz/item/CS_URS_2025_02/075002000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</si>
</sst>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115</xdr:row>
      <xdr:rowOff>0</xdr:rowOff>
    </xdr:from>
    <xdr:to>
      <xdr:col>9</xdr:col>
      <xdr:colOff>1215390</xdr:colOff>
      <xdr:row>119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108</xdr:row>
      <xdr:rowOff>0</xdr:rowOff>
    </xdr:from>
    <xdr:to>
      <xdr:col>9</xdr:col>
      <xdr:colOff>1215390</xdr:colOff>
      <xdr:row>112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2251101" TargetMode="External" /><Relationship Id="rId2" Type="http://schemas.openxmlformats.org/officeDocument/2006/relationships/hyperlink" Target="https://podminky.urs.cz/item/CS_URS_2025_02/113106123" TargetMode="External" /><Relationship Id="rId3" Type="http://schemas.openxmlformats.org/officeDocument/2006/relationships/hyperlink" Target="https://podminky.urs.cz/item/CS_URS_2025_02/113106134" TargetMode="External" /><Relationship Id="rId4" Type="http://schemas.openxmlformats.org/officeDocument/2006/relationships/hyperlink" Target="https://podminky.urs.cz/item/CS_URS_2025_02/113106187" TargetMode="External" /><Relationship Id="rId5" Type="http://schemas.openxmlformats.org/officeDocument/2006/relationships/hyperlink" Target="https://podminky.urs.cz/item/CS_URS_2025_02/113106190" TargetMode="External" /><Relationship Id="rId6" Type="http://schemas.openxmlformats.org/officeDocument/2006/relationships/hyperlink" Target="https://podminky.urs.cz/item/CS_URS_2025_02/113107164" TargetMode="External" /><Relationship Id="rId7" Type="http://schemas.openxmlformats.org/officeDocument/2006/relationships/hyperlink" Target="https://podminky.urs.cz/item/CS_URS_2025_02/113107182" TargetMode="External" /><Relationship Id="rId8" Type="http://schemas.openxmlformats.org/officeDocument/2006/relationships/hyperlink" Target="https://podminky.urs.cz/item/CS_URS_2025_02/113107221" TargetMode="External" /><Relationship Id="rId9" Type="http://schemas.openxmlformats.org/officeDocument/2006/relationships/hyperlink" Target="https://podminky.urs.cz/item/CS_URS_2025_02/113107322" TargetMode="External" /><Relationship Id="rId10" Type="http://schemas.openxmlformats.org/officeDocument/2006/relationships/hyperlink" Target="https://podminky.urs.cz/item/CS_URS_2025_02/113107324" TargetMode="External" /><Relationship Id="rId11" Type="http://schemas.openxmlformats.org/officeDocument/2006/relationships/hyperlink" Target="https://podminky.urs.cz/item/CS_URS_2025_02/113107331" TargetMode="External" /><Relationship Id="rId12" Type="http://schemas.openxmlformats.org/officeDocument/2006/relationships/hyperlink" Target="https://podminky.urs.cz/item/CS_URS_2025_02/113154524" TargetMode="External" /><Relationship Id="rId13" Type="http://schemas.openxmlformats.org/officeDocument/2006/relationships/hyperlink" Target="https://podminky.urs.cz/item/CS_URS_2025_02/113201112" TargetMode="External" /><Relationship Id="rId14" Type="http://schemas.openxmlformats.org/officeDocument/2006/relationships/hyperlink" Target="https://podminky.urs.cz/item/CS_URS_2025_02/119003131" TargetMode="External" /><Relationship Id="rId15" Type="http://schemas.openxmlformats.org/officeDocument/2006/relationships/hyperlink" Target="https://podminky.urs.cz/item/CS_URS_2025_02/119003132" TargetMode="External" /><Relationship Id="rId16" Type="http://schemas.openxmlformats.org/officeDocument/2006/relationships/hyperlink" Target="https://podminky.urs.cz/item/CS_URS_2025_02/119005151" TargetMode="External" /><Relationship Id="rId17" Type="http://schemas.openxmlformats.org/officeDocument/2006/relationships/hyperlink" Target="https://podminky.urs.cz/item/CS_URS_2025_02/132251102" TargetMode="External" /><Relationship Id="rId18" Type="http://schemas.openxmlformats.org/officeDocument/2006/relationships/hyperlink" Target="https://podminky.urs.cz/item/CS_URS_2025_02/155131311" TargetMode="External" /><Relationship Id="rId19" Type="http://schemas.openxmlformats.org/officeDocument/2006/relationships/hyperlink" Target="https://podminky.urs.cz/item/CS_URS_2025_02/162201421" TargetMode="External" /><Relationship Id="rId20" Type="http://schemas.openxmlformats.org/officeDocument/2006/relationships/hyperlink" Target="https://podminky.urs.cz/item/CS_URS_2025_02/162301971" TargetMode="External" /><Relationship Id="rId21" Type="http://schemas.openxmlformats.org/officeDocument/2006/relationships/hyperlink" Target="https://podminky.urs.cz/item/CS_URS_2025_02/162751117" TargetMode="External" /><Relationship Id="rId22" Type="http://schemas.openxmlformats.org/officeDocument/2006/relationships/hyperlink" Target="https://podminky.urs.cz/item/CS_URS_2025_02/167151101" TargetMode="External" /><Relationship Id="rId23" Type="http://schemas.openxmlformats.org/officeDocument/2006/relationships/hyperlink" Target="https://podminky.urs.cz/item/CS_URS_2025_02/171201231" TargetMode="External" /><Relationship Id="rId24" Type="http://schemas.openxmlformats.org/officeDocument/2006/relationships/hyperlink" Target="https://podminky.urs.cz/item/CS_URS_2025_02/174151101" TargetMode="External" /><Relationship Id="rId25" Type="http://schemas.openxmlformats.org/officeDocument/2006/relationships/hyperlink" Target="https://podminky.urs.cz/item/CS_URS_2025_02/175151101" TargetMode="External" /><Relationship Id="rId26" Type="http://schemas.openxmlformats.org/officeDocument/2006/relationships/hyperlink" Target="https://podminky.urs.cz/item/CS_URS_2025_02/181152302" TargetMode="External" /><Relationship Id="rId27" Type="http://schemas.openxmlformats.org/officeDocument/2006/relationships/hyperlink" Target="https://podminky.urs.cz/item/CS_URS_2025_02/181351113" TargetMode="External" /><Relationship Id="rId28" Type="http://schemas.openxmlformats.org/officeDocument/2006/relationships/hyperlink" Target="https://podminky.urs.cz/item/CS_URS_2025_02/181411131" TargetMode="External" /><Relationship Id="rId29" Type="http://schemas.openxmlformats.org/officeDocument/2006/relationships/hyperlink" Target="https://podminky.urs.cz/item/CS_URS_2025_02/181951111" TargetMode="External" /><Relationship Id="rId30" Type="http://schemas.openxmlformats.org/officeDocument/2006/relationships/hyperlink" Target="https://podminky.urs.cz/item/CS_URS_2025_02/183101321" TargetMode="External" /><Relationship Id="rId31" Type="http://schemas.openxmlformats.org/officeDocument/2006/relationships/hyperlink" Target="https://podminky.urs.cz/item/CS_URS_2025_02/184102114" TargetMode="External" /><Relationship Id="rId32" Type="http://schemas.openxmlformats.org/officeDocument/2006/relationships/hyperlink" Target="https://podminky.urs.cz/item/CS_URS_2025_02/184215132" TargetMode="External" /><Relationship Id="rId33" Type="http://schemas.openxmlformats.org/officeDocument/2006/relationships/hyperlink" Target="https://podminky.urs.cz/item/CS_URS_2025_02/184215412" TargetMode="External" /><Relationship Id="rId34" Type="http://schemas.openxmlformats.org/officeDocument/2006/relationships/hyperlink" Target="https://podminky.urs.cz/item/CS_URS_2025_02/184801121" TargetMode="External" /><Relationship Id="rId35" Type="http://schemas.openxmlformats.org/officeDocument/2006/relationships/hyperlink" Target="https://podminky.urs.cz/item/CS_URS_2025_02/184911311" TargetMode="External" /><Relationship Id="rId36" Type="http://schemas.openxmlformats.org/officeDocument/2006/relationships/hyperlink" Target="https://podminky.urs.cz/item/CS_URS_2025_02/185803111" TargetMode="External" /><Relationship Id="rId37" Type="http://schemas.openxmlformats.org/officeDocument/2006/relationships/hyperlink" Target="https://podminky.urs.cz/item/CS_URS_2025_02/185804311" TargetMode="External" /><Relationship Id="rId38" Type="http://schemas.openxmlformats.org/officeDocument/2006/relationships/hyperlink" Target="https://podminky.urs.cz/item/CS_URS_2025_02/185804312" TargetMode="External" /><Relationship Id="rId39" Type="http://schemas.openxmlformats.org/officeDocument/2006/relationships/hyperlink" Target="https://podminky.urs.cz/item/CS_URS_2025_02/211531111" TargetMode="External" /><Relationship Id="rId40" Type="http://schemas.openxmlformats.org/officeDocument/2006/relationships/hyperlink" Target="https://podminky.urs.cz/item/CS_URS_2025_02/211971121" TargetMode="External" /><Relationship Id="rId41" Type="http://schemas.openxmlformats.org/officeDocument/2006/relationships/hyperlink" Target="https://podminky.urs.cz/item/CS_URS_2025_02/212755218" TargetMode="External" /><Relationship Id="rId42" Type="http://schemas.openxmlformats.org/officeDocument/2006/relationships/hyperlink" Target="https://podminky.urs.cz/item/CS_URS_2025_02/451573111" TargetMode="External" /><Relationship Id="rId43" Type="http://schemas.openxmlformats.org/officeDocument/2006/relationships/hyperlink" Target="https://podminky.urs.cz/item/CS_URS_2025_02/564851111" TargetMode="External" /><Relationship Id="rId44" Type="http://schemas.openxmlformats.org/officeDocument/2006/relationships/hyperlink" Target="https://podminky.urs.cz/item/CS_URS_2025_02/564861113" TargetMode="External" /><Relationship Id="rId45" Type="http://schemas.openxmlformats.org/officeDocument/2006/relationships/hyperlink" Target="https://podminky.urs.cz/item/CS_URS_2025_02/567114131" TargetMode="External" /><Relationship Id="rId46" Type="http://schemas.openxmlformats.org/officeDocument/2006/relationships/hyperlink" Target="https://podminky.urs.cz/item/CS_URS_2025_02/573111112" TargetMode="External" /><Relationship Id="rId47" Type="http://schemas.openxmlformats.org/officeDocument/2006/relationships/hyperlink" Target="https://podminky.urs.cz/item/CS_URS_2025_02/573211107" TargetMode="External" /><Relationship Id="rId48" Type="http://schemas.openxmlformats.org/officeDocument/2006/relationships/hyperlink" Target="https://podminky.urs.cz/item/CS_URS_2025_02/577134141" TargetMode="External" /><Relationship Id="rId49" Type="http://schemas.openxmlformats.org/officeDocument/2006/relationships/hyperlink" Target="https://podminky.urs.cz/item/CS_URS_2025_02/577145143" TargetMode="External" /><Relationship Id="rId50" Type="http://schemas.openxmlformats.org/officeDocument/2006/relationships/hyperlink" Target="https://podminky.urs.cz/item/CS_URS_2025_02/596211112" TargetMode="External" /><Relationship Id="rId51" Type="http://schemas.openxmlformats.org/officeDocument/2006/relationships/hyperlink" Target="https://podminky.urs.cz/item/CS_URS_2025_02/871353121" TargetMode="External" /><Relationship Id="rId52" Type="http://schemas.openxmlformats.org/officeDocument/2006/relationships/hyperlink" Target="https://podminky.urs.cz/item/CS_URS_2025_02/899132121" TargetMode="External" /><Relationship Id="rId53" Type="http://schemas.openxmlformats.org/officeDocument/2006/relationships/hyperlink" Target="https://podminky.urs.cz/item/CS_URS_2025_02/899133211" TargetMode="External" /><Relationship Id="rId54" Type="http://schemas.openxmlformats.org/officeDocument/2006/relationships/hyperlink" Target="https://podminky.urs.cz/item/CS_URS_2025_02/912111112" TargetMode="External" /><Relationship Id="rId55" Type="http://schemas.openxmlformats.org/officeDocument/2006/relationships/hyperlink" Target="https://podminky.urs.cz/item/CS_URS_2025_02/912113113" TargetMode="External" /><Relationship Id="rId56" Type="http://schemas.openxmlformats.org/officeDocument/2006/relationships/hyperlink" Target="https://podminky.urs.cz/item/CS_URS_2025_02/914111111" TargetMode="External" /><Relationship Id="rId57" Type="http://schemas.openxmlformats.org/officeDocument/2006/relationships/hyperlink" Target="https://podminky.urs.cz/item/CS_URS_2025_02/914511113" TargetMode="External" /><Relationship Id="rId58" Type="http://schemas.openxmlformats.org/officeDocument/2006/relationships/hyperlink" Target="https://podminky.urs.cz/item/CS_URS_2025_02/915111111" TargetMode="External" /><Relationship Id="rId59" Type="http://schemas.openxmlformats.org/officeDocument/2006/relationships/hyperlink" Target="https://podminky.urs.cz/item/CS_URS_2025_02/915111121" TargetMode="External" /><Relationship Id="rId60" Type="http://schemas.openxmlformats.org/officeDocument/2006/relationships/hyperlink" Target="https://podminky.urs.cz/item/CS_URS_2025_02/915131111" TargetMode="External" /><Relationship Id="rId61" Type="http://schemas.openxmlformats.org/officeDocument/2006/relationships/hyperlink" Target="https://podminky.urs.cz/item/CS_URS_2025_02/915211111" TargetMode="External" /><Relationship Id="rId62" Type="http://schemas.openxmlformats.org/officeDocument/2006/relationships/hyperlink" Target="https://podminky.urs.cz/item/CS_URS_2025_02/915211121" TargetMode="External" /><Relationship Id="rId63" Type="http://schemas.openxmlformats.org/officeDocument/2006/relationships/hyperlink" Target="https://podminky.urs.cz/item/CS_URS_2025_02/915231111" TargetMode="External" /><Relationship Id="rId64" Type="http://schemas.openxmlformats.org/officeDocument/2006/relationships/hyperlink" Target="https://podminky.urs.cz/item/CS_URS_2025_02/915611111" TargetMode="External" /><Relationship Id="rId65" Type="http://schemas.openxmlformats.org/officeDocument/2006/relationships/hyperlink" Target="https://podminky.urs.cz/item/CS_URS_2025_02/915621111" TargetMode="External" /><Relationship Id="rId66" Type="http://schemas.openxmlformats.org/officeDocument/2006/relationships/hyperlink" Target="https://podminky.urs.cz/item/CS_URS_2025_02/916131213" TargetMode="External" /><Relationship Id="rId67" Type="http://schemas.openxmlformats.org/officeDocument/2006/relationships/hyperlink" Target="https://podminky.urs.cz/item/CS_URS_2025_02/916231213" TargetMode="External" /><Relationship Id="rId68" Type="http://schemas.openxmlformats.org/officeDocument/2006/relationships/hyperlink" Target="https://podminky.urs.cz/item/CS_URS_2025_02/916241213" TargetMode="External" /><Relationship Id="rId69" Type="http://schemas.openxmlformats.org/officeDocument/2006/relationships/hyperlink" Target="https://podminky.urs.cz/item/CS_URS_2025_02/919732211" TargetMode="External" /><Relationship Id="rId70" Type="http://schemas.openxmlformats.org/officeDocument/2006/relationships/hyperlink" Target="https://podminky.urs.cz/item/CS_URS_2025_02/919735112" TargetMode="External" /><Relationship Id="rId71" Type="http://schemas.openxmlformats.org/officeDocument/2006/relationships/hyperlink" Target="https://podminky.urs.cz/item/CS_URS_2025_02/935114222" TargetMode="External" /><Relationship Id="rId72" Type="http://schemas.openxmlformats.org/officeDocument/2006/relationships/hyperlink" Target="https://podminky.urs.cz/item/CS_URS_2025_02/935114223" TargetMode="External" /><Relationship Id="rId73" Type="http://schemas.openxmlformats.org/officeDocument/2006/relationships/hyperlink" Target="https://podminky.urs.cz/item/CS_URS_2025_02/935114225" TargetMode="External" /><Relationship Id="rId74" Type="http://schemas.openxmlformats.org/officeDocument/2006/relationships/hyperlink" Target="https://podminky.urs.cz/item/CS_URS_2025_02/966006132" TargetMode="External" /><Relationship Id="rId75" Type="http://schemas.openxmlformats.org/officeDocument/2006/relationships/hyperlink" Target="https://podminky.urs.cz/item/CS_URS_2025_02/966071711" TargetMode="External" /><Relationship Id="rId76" Type="http://schemas.openxmlformats.org/officeDocument/2006/relationships/hyperlink" Target="https://podminky.urs.cz/item/CS_URS_2025_02/979054451" TargetMode="External" /><Relationship Id="rId77" Type="http://schemas.openxmlformats.org/officeDocument/2006/relationships/hyperlink" Target="https://podminky.urs.cz/item/CS_URS_2025_02/979094441" TargetMode="External" /><Relationship Id="rId78" Type="http://schemas.openxmlformats.org/officeDocument/2006/relationships/hyperlink" Target="https://podminky.urs.cz/item/CS_URS_2025_02/997221551" TargetMode="External" /><Relationship Id="rId79" Type="http://schemas.openxmlformats.org/officeDocument/2006/relationships/hyperlink" Target="https://podminky.urs.cz/item/CS_URS_2025_02/997221559" TargetMode="External" /><Relationship Id="rId80" Type="http://schemas.openxmlformats.org/officeDocument/2006/relationships/hyperlink" Target="https://podminky.urs.cz/item/CS_URS_2025_02/997221561" TargetMode="External" /><Relationship Id="rId81" Type="http://schemas.openxmlformats.org/officeDocument/2006/relationships/hyperlink" Target="https://podminky.urs.cz/item/CS_URS_2025_02/997221569" TargetMode="External" /><Relationship Id="rId82" Type="http://schemas.openxmlformats.org/officeDocument/2006/relationships/hyperlink" Target="https://podminky.urs.cz/item/CS_URS_2025_02/997221611" TargetMode="External" /><Relationship Id="rId83" Type="http://schemas.openxmlformats.org/officeDocument/2006/relationships/hyperlink" Target="https://podminky.urs.cz/item/CS_URS_2025_02/997221612" TargetMode="External" /><Relationship Id="rId84" Type="http://schemas.openxmlformats.org/officeDocument/2006/relationships/hyperlink" Target="https://podminky.urs.cz/item/CS_URS_2025_02/997221858" TargetMode="External" /><Relationship Id="rId85" Type="http://schemas.openxmlformats.org/officeDocument/2006/relationships/hyperlink" Target="https://podminky.urs.cz/item/CS_URS_2025_02/997221861" TargetMode="External" /><Relationship Id="rId86" Type="http://schemas.openxmlformats.org/officeDocument/2006/relationships/hyperlink" Target="https://podminky.urs.cz/item/CS_URS_2025_02/997221862" TargetMode="External" /><Relationship Id="rId87" Type="http://schemas.openxmlformats.org/officeDocument/2006/relationships/hyperlink" Target="https://podminky.urs.cz/item/CS_URS_2025_02/997221873" TargetMode="External" /><Relationship Id="rId88" Type="http://schemas.openxmlformats.org/officeDocument/2006/relationships/hyperlink" Target="https://podminky.urs.cz/item/CS_URS_2025_02/997221875" TargetMode="External" /><Relationship Id="rId89" Type="http://schemas.openxmlformats.org/officeDocument/2006/relationships/hyperlink" Target="https://podminky.urs.cz/item/CS_URS_2025_02/998225111" TargetMode="External" /><Relationship Id="rId90" Type="http://schemas.openxmlformats.org/officeDocument/2006/relationships/hyperlink" Target="https://podminky.urs.cz/item/CS_URS_2025_02/460671114" TargetMode="External" /><Relationship Id="rId91" Type="http://schemas.openxmlformats.org/officeDocument/2006/relationships/hyperlink" Target="https://podminky.urs.cz/item/CS_URS_2025_02/460791214" TargetMode="External" /><Relationship Id="rId92" Type="http://schemas.openxmlformats.org/officeDocument/2006/relationships/hyperlink" Target="https://podminky.urs.cz/item/CS_URS_2025_02/469981111" TargetMode="External" /><Relationship Id="rId93" Type="http://schemas.openxmlformats.org/officeDocument/2006/relationships/hyperlink" Target="https://podminky.urs.cz/item/CS_URS_2025_02/094002000" TargetMode="External" /><Relationship Id="rId9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12164000" TargetMode="External" /><Relationship Id="rId2" Type="http://schemas.openxmlformats.org/officeDocument/2006/relationships/hyperlink" Target="https://podminky.urs.cz/item/CS_URS_2025_02/012344000" TargetMode="External" /><Relationship Id="rId3" Type="http://schemas.openxmlformats.org/officeDocument/2006/relationships/hyperlink" Target="https://podminky.urs.cz/item/CS_URS_2025_02/012444000" TargetMode="External" /><Relationship Id="rId4" Type="http://schemas.openxmlformats.org/officeDocument/2006/relationships/hyperlink" Target="https://podminky.urs.cz/item/CS_URS_2025_02/013254000" TargetMode="External" /><Relationship Id="rId5" Type="http://schemas.openxmlformats.org/officeDocument/2006/relationships/hyperlink" Target="https://podminky.urs.cz/item/CS_URS_2025_02/013274000" TargetMode="External" /><Relationship Id="rId6" Type="http://schemas.openxmlformats.org/officeDocument/2006/relationships/hyperlink" Target="https://podminky.urs.cz/item/CS_URS_2025_02/013284000" TargetMode="External" /><Relationship Id="rId7" Type="http://schemas.openxmlformats.org/officeDocument/2006/relationships/hyperlink" Target="https://podminky.urs.cz/item/CS_URS_2025_02/030001000" TargetMode="External" /><Relationship Id="rId8" Type="http://schemas.openxmlformats.org/officeDocument/2006/relationships/hyperlink" Target="https://podminky.urs.cz/item/CS_URS_2025_02/032903000" TargetMode="External" /><Relationship Id="rId9" Type="http://schemas.openxmlformats.org/officeDocument/2006/relationships/hyperlink" Target="https://podminky.urs.cz/item/CS_URS_2025_02/034503000" TargetMode="External" /><Relationship Id="rId10" Type="http://schemas.openxmlformats.org/officeDocument/2006/relationships/hyperlink" Target="https://podminky.urs.cz/item/CS_URS_2025_02/035103000" TargetMode="External" /><Relationship Id="rId11" Type="http://schemas.openxmlformats.org/officeDocument/2006/relationships/hyperlink" Target="https://podminky.urs.cz/item/CS_URS_2025_02/039203000" TargetMode="External" /><Relationship Id="rId12" Type="http://schemas.openxmlformats.org/officeDocument/2006/relationships/hyperlink" Target="https://podminky.urs.cz/item/CS_URS_2025_02/043154000" TargetMode="External" /><Relationship Id="rId13" Type="http://schemas.openxmlformats.org/officeDocument/2006/relationships/hyperlink" Target="https://podminky.urs.cz/item/CS_URS_2025_02/045203000" TargetMode="External" /><Relationship Id="rId14" Type="http://schemas.openxmlformats.org/officeDocument/2006/relationships/hyperlink" Target="https://podminky.urs.cz/item/CS_URS_2025_02/045303000" TargetMode="External" /><Relationship Id="rId15" Type="http://schemas.openxmlformats.org/officeDocument/2006/relationships/hyperlink" Target="https://podminky.urs.cz/item/CS_URS_2025_02/060001000" TargetMode="External" /><Relationship Id="rId16" Type="http://schemas.openxmlformats.org/officeDocument/2006/relationships/hyperlink" Target="https://podminky.urs.cz/item/CS_URS_2025_02/070001000" TargetMode="External" /><Relationship Id="rId17" Type="http://schemas.openxmlformats.org/officeDocument/2006/relationships/hyperlink" Target="https://podminky.urs.cz/item/CS_URS_2025_02/072103000" TargetMode="External" /><Relationship Id="rId18" Type="http://schemas.openxmlformats.org/officeDocument/2006/relationships/hyperlink" Target="https://podminky.urs.cz/item/CS_URS_2025_02/072203000" TargetMode="External" /><Relationship Id="rId19" Type="http://schemas.openxmlformats.org/officeDocument/2006/relationships/hyperlink" Target="https://podminky.urs.cz/item/CS_URS_2025_02/075002000" TargetMode="External" /><Relationship Id="rId20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31</v>
      </c>
      <c r="AR16" s="21"/>
      <c r="BE16" s="30"/>
      <c r="BS16" s="18" t="s">
        <v>3</v>
      </c>
    </row>
    <row r="17" s="1" customFormat="1" ht="18.48" customHeight="1">
      <c r="B17" s="21"/>
      <c r="E17" s="26" t="s">
        <v>32</v>
      </c>
      <c r="AK17" s="31" t="s">
        <v>27</v>
      </c>
      <c r="AN17" s="26" t="s">
        <v>1</v>
      </c>
      <c r="AR17" s="21"/>
      <c r="BE17" s="30"/>
      <c r="BS17" s="18" t="s">
        <v>33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34</v>
      </c>
      <c r="AK19" s="31" t="s">
        <v>25</v>
      </c>
      <c r="AN19" s="26" t="s">
        <v>35</v>
      </c>
      <c r="AR19" s="21"/>
      <c r="BE19" s="30"/>
      <c r="BS19" s="18" t="s">
        <v>6</v>
      </c>
    </row>
    <row r="20" s="1" customFormat="1" ht="18.48" customHeight="1">
      <c r="B20" s="21"/>
      <c r="E20" s="26" t="s">
        <v>36</v>
      </c>
      <c r="AK20" s="31" t="s">
        <v>27</v>
      </c>
      <c r="AN20" s="26" t="s">
        <v>1</v>
      </c>
      <c r="AR20" s="21"/>
      <c r="BE20" s="30"/>
      <c r="BS20" s="18" t="s">
        <v>33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37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39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40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41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42</v>
      </c>
      <c r="E29" s="3"/>
      <c r="F29" s="31" t="s">
        <v>43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44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45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46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47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49</v>
      </c>
      <c r="U35" s="49"/>
      <c r="V35" s="49"/>
      <c r="W35" s="49"/>
      <c r="X35" s="51" t="s">
        <v>50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52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54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53</v>
      </c>
      <c r="AI60" s="40"/>
      <c r="AJ60" s="40"/>
      <c r="AK60" s="40"/>
      <c r="AL60" s="40"/>
      <c r="AM60" s="57" t="s">
        <v>54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55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56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54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53</v>
      </c>
      <c r="AI75" s="40"/>
      <c r="AJ75" s="40"/>
      <c r="AK75" s="40"/>
      <c r="AL75" s="40"/>
      <c r="AM75" s="57" t="s">
        <v>54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57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07/2025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Oprava parkoviště před prodejnou NORMA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Vinoř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15. 7. 2025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Úřad městské části Praha Vinoř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Ing. Daniel Polič, Ph.D.</v>
      </c>
      <c r="AN89" s="4"/>
      <c r="AO89" s="4"/>
      <c r="AP89" s="4"/>
      <c r="AQ89" s="37"/>
      <c r="AR89" s="38"/>
      <c r="AS89" s="70" t="s">
        <v>58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34</v>
      </c>
      <c r="AJ90" s="37"/>
      <c r="AK90" s="37"/>
      <c r="AL90" s="37"/>
      <c r="AM90" s="69" t="str">
        <f>IF(E20="","",E20)</f>
        <v>Jitka Heřmanová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59</v>
      </c>
      <c r="D92" s="79"/>
      <c r="E92" s="79"/>
      <c r="F92" s="79"/>
      <c r="G92" s="79"/>
      <c r="H92" s="80"/>
      <c r="I92" s="81" t="s">
        <v>60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61</v>
      </c>
      <c r="AH92" s="79"/>
      <c r="AI92" s="79"/>
      <c r="AJ92" s="79"/>
      <c r="AK92" s="79"/>
      <c r="AL92" s="79"/>
      <c r="AM92" s="79"/>
      <c r="AN92" s="81" t="s">
        <v>62</v>
      </c>
      <c r="AO92" s="79"/>
      <c r="AP92" s="83"/>
      <c r="AQ92" s="84" t="s">
        <v>63</v>
      </c>
      <c r="AR92" s="38"/>
      <c r="AS92" s="85" t="s">
        <v>64</v>
      </c>
      <c r="AT92" s="86" t="s">
        <v>65</v>
      </c>
      <c r="AU92" s="86" t="s">
        <v>66</v>
      </c>
      <c r="AV92" s="86" t="s">
        <v>67</v>
      </c>
      <c r="AW92" s="86" t="s">
        <v>68</v>
      </c>
      <c r="AX92" s="86" t="s">
        <v>69</v>
      </c>
      <c r="AY92" s="86" t="s">
        <v>70</v>
      </c>
      <c r="AZ92" s="86" t="s">
        <v>71</v>
      </c>
      <c r="BA92" s="86" t="s">
        <v>72</v>
      </c>
      <c r="BB92" s="86" t="s">
        <v>73</v>
      </c>
      <c r="BC92" s="86" t="s">
        <v>74</v>
      </c>
      <c r="BD92" s="87" t="s">
        <v>75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76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ROUND(SUM(AS95:AS96),2)</f>
        <v>0</v>
      </c>
      <c r="AT94" s="98">
        <f>ROUND(SUM(AV94:AW94),2)</f>
        <v>0</v>
      </c>
      <c r="AU94" s="99">
        <f>ROUND(SUM(AU95:AU96),5)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ROUND(SUM(AZ95:AZ96),2)</f>
        <v>0</v>
      </c>
      <c r="BA94" s="98">
        <f>ROUND(SUM(BA95:BA96),2)</f>
        <v>0</v>
      </c>
      <c r="BB94" s="98">
        <f>ROUND(SUM(BB95:BB96),2)</f>
        <v>0</v>
      </c>
      <c r="BC94" s="98">
        <f>ROUND(SUM(BC95:BC96),2)</f>
        <v>0</v>
      </c>
      <c r="BD94" s="100">
        <f>ROUND(SUM(BD95:BD96),2)</f>
        <v>0</v>
      </c>
      <c r="BE94" s="6"/>
      <c r="BS94" s="101" t="s">
        <v>77</v>
      </c>
      <c r="BT94" s="101" t="s">
        <v>78</v>
      </c>
      <c r="BU94" s="102" t="s">
        <v>79</v>
      </c>
      <c r="BV94" s="101" t="s">
        <v>80</v>
      </c>
      <c r="BW94" s="101" t="s">
        <v>4</v>
      </c>
      <c r="BX94" s="101" t="s">
        <v>81</v>
      </c>
      <c r="CL94" s="101" t="s">
        <v>1</v>
      </c>
    </row>
    <row r="95" s="7" customFormat="1" ht="16.5" customHeight="1">
      <c r="A95" s="103" t="s">
        <v>82</v>
      </c>
      <c r="B95" s="104"/>
      <c r="C95" s="105"/>
      <c r="D95" s="106" t="s">
        <v>83</v>
      </c>
      <c r="E95" s="106"/>
      <c r="F95" s="106"/>
      <c r="G95" s="106"/>
      <c r="H95" s="106"/>
      <c r="I95" s="107"/>
      <c r="J95" s="106" t="s">
        <v>84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'SO 101 - Oprava parkoviště'!J30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85</v>
      </c>
      <c r="AR95" s="104"/>
      <c r="AS95" s="110">
        <v>0</v>
      </c>
      <c r="AT95" s="111">
        <f>ROUND(SUM(AV95:AW95),2)</f>
        <v>0</v>
      </c>
      <c r="AU95" s="112">
        <f>'SO 101 - Oprava parkoviště'!P129</f>
        <v>0</v>
      </c>
      <c r="AV95" s="111">
        <f>'SO 101 - Oprava parkoviště'!J33</f>
        <v>0</v>
      </c>
      <c r="AW95" s="111">
        <f>'SO 101 - Oprava parkoviště'!J34</f>
        <v>0</v>
      </c>
      <c r="AX95" s="111">
        <f>'SO 101 - Oprava parkoviště'!J35</f>
        <v>0</v>
      </c>
      <c r="AY95" s="111">
        <f>'SO 101 - Oprava parkoviště'!J36</f>
        <v>0</v>
      </c>
      <c r="AZ95" s="111">
        <f>'SO 101 - Oprava parkoviště'!F33</f>
        <v>0</v>
      </c>
      <c r="BA95" s="111">
        <f>'SO 101 - Oprava parkoviště'!F34</f>
        <v>0</v>
      </c>
      <c r="BB95" s="111">
        <f>'SO 101 - Oprava parkoviště'!F35</f>
        <v>0</v>
      </c>
      <c r="BC95" s="111">
        <f>'SO 101 - Oprava parkoviště'!F36</f>
        <v>0</v>
      </c>
      <c r="BD95" s="113">
        <f>'SO 101 - Oprava parkoviště'!F37</f>
        <v>0</v>
      </c>
      <c r="BE95" s="7"/>
      <c r="BT95" s="114" t="s">
        <v>86</v>
      </c>
      <c r="BV95" s="114" t="s">
        <v>80</v>
      </c>
      <c r="BW95" s="114" t="s">
        <v>87</v>
      </c>
      <c r="BX95" s="114" t="s">
        <v>4</v>
      </c>
      <c r="CL95" s="114" t="s">
        <v>1</v>
      </c>
      <c r="CM95" s="114" t="s">
        <v>88</v>
      </c>
    </row>
    <row r="96" s="7" customFormat="1" ht="16.5" customHeight="1">
      <c r="A96" s="103" t="s">
        <v>82</v>
      </c>
      <c r="B96" s="104"/>
      <c r="C96" s="105"/>
      <c r="D96" s="106" t="s">
        <v>89</v>
      </c>
      <c r="E96" s="106"/>
      <c r="F96" s="106"/>
      <c r="G96" s="106"/>
      <c r="H96" s="106"/>
      <c r="I96" s="107"/>
      <c r="J96" s="106" t="s">
        <v>90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'VRN - Vedlejší a ostatní ...'!J30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91</v>
      </c>
      <c r="AR96" s="104"/>
      <c r="AS96" s="115">
        <v>0</v>
      </c>
      <c r="AT96" s="116">
        <f>ROUND(SUM(AV96:AW96),2)</f>
        <v>0</v>
      </c>
      <c r="AU96" s="117">
        <f>'VRN - Vedlejší a ostatní ...'!P122</f>
        <v>0</v>
      </c>
      <c r="AV96" s="116">
        <f>'VRN - Vedlejší a ostatní ...'!J33</f>
        <v>0</v>
      </c>
      <c r="AW96" s="116">
        <f>'VRN - Vedlejší a ostatní ...'!J34</f>
        <v>0</v>
      </c>
      <c r="AX96" s="116">
        <f>'VRN - Vedlejší a ostatní ...'!J35</f>
        <v>0</v>
      </c>
      <c r="AY96" s="116">
        <f>'VRN - Vedlejší a ostatní ...'!J36</f>
        <v>0</v>
      </c>
      <c r="AZ96" s="116">
        <f>'VRN - Vedlejší a ostatní ...'!F33</f>
        <v>0</v>
      </c>
      <c r="BA96" s="116">
        <f>'VRN - Vedlejší a ostatní ...'!F34</f>
        <v>0</v>
      </c>
      <c r="BB96" s="116">
        <f>'VRN - Vedlejší a ostatní ...'!F35</f>
        <v>0</v>
      </c>
      <c r="BC96" s="116">
        <f>'VRN - Vedlejší a ostatní ...'!F36</f>
        <v>0</v>
      </c>
      <c r="BD96" s="118">
        <f>'VRN - Vedlejší a ostatní ...'!F37</f>
        <v>0</v>
      </c>
      <c r="BE96" s="7"/>
      <c r="BT96" s="114" t="s">
        <v>86</v>
      </c>
      <c r="BV96" s="114" t="s">
        <v>80</v>
      </c>
      <c r="BW96" s="114" t="s">
        <v>92</v>
      </c>
      <c r="BX96" s="114" t="s">
        <v>4</v>
      </c>
      <c r="CL96" s="114" t="s">
        <v>1</v>
      </c>
      <c r="CM96" s="114" t="s">
        <v>88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101 - Oprava parkoviště'!C2" display="/"/>
    <hyperlink ref="A96" location="'VR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88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Oprava parkoviště před prodejnou NORMA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15. 7. 2025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31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35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36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37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38</v>
      </c>
      <c r="E30" s="37"/>
      <c r="F30" s="37"/>
      <c r="G30" s="37"/>
      <c r="H30" s="37"/>
      <c r="I30" s="37"/>
      <c r="J30" s="95">
        <f>ROUND(J129,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40</v>
      </c>
      <c r="G32" s="37"/>
      <c r="H32" s="37"/>
      <c r="I32" s="42" t="s">
        <v>39</v>
      </c>
      <c r="J32" s="42" t="s">
        <v>41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42</v>
      </c>
      <c r="E33" s="31" t="s">
        <v>43</v>
      </c>
      <c r="F33" s="126">
        <f>ROUND((SUM(BE129:BE611)),  2)</f>
        <v>0</v>
      </c>
      <c r="G33" s="37"/>
      <c r="H33" s="37"/>
      <c r="I33" s="127">
        <v>0.20999999999999999</v>
      </c>
      <c r="J33" s="126">
        <f>ROUND(((SUM(BE129:BE611))*I33),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44</v>
      </c>
      <c r="F34" s="126">
        <f>ROUND((SUM(BF129:BF611)),  2)</f>
        <v>0</v>
      </c>
      <c r="G34" s="37"/>
      <c r="H34" s="37"/>
      <c r="I34" s="127">
        <v>0.12</v>
      </c>
      <c r="J34" s="126">
        <f>ROUND(((SUM(BF129:BF611))*I34),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45</v>
      </c>
      <c r="F35" s="126">
        <f>ROUND((SUM(BG129:BG611)),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46</v>
      </c>
      <c r="F36" s="126">
        <f>ROUND((SUM(BH129:BH611)),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47</v>
      </c>
      <c r="F37" s="126">
        <f>ROUND((SUM(BI129:BI611)),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48</v>
      </c>
      <c r="E39" s="80"/>
      <c r="F39" s="80"/>
      <c r="G39" s="130" t="s">
        <v>49</v>
      </c>
      <c r="H39" s="131" t="s">
        <v>50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51</v>
      </c>
      <c r="E50" s="56"/>
      <c r="F50" s="56"/>
      <c r="G50" s="55" t="s">
        <v>52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53</v>
      </c>
      <c r="E61" s="40"/>
      <c r="F61" s="134" t="s">
        <v>54</v>
      </c>
      <c r="G61" s="57" t="s">
        <v>53</v>
      </c>
      <c r="H61" s="40"/>
      <c r="I61" s="40"/>
      <c r="J61" s="135" t="s">
        <v>54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55</v>
      </c>
      <c r="E65" s="58"/>
      <c r="F65" s="58"/>
      <c r="G65" s="55" t="s">
        <v>56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53</v>
      </c>
      <c r="E76" s="40"/>
      <c r="F76" s="134" t="s">
        <v>54</v>
      </c>
      <c r="G76" s="57" t="s">
        <v>53</v>
      </c>
      <c r="H76" s="40"/>
      <c r="I76" s="40"/>
      <c r="J76" s="135" t="s">
        <v>54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Oprava parkoviště před prodejnou NORMA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SO 101 - Oprava parkoviště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Vinoř</v>
      </c>
      <c r="G89" s="37"/>
      <c r="H89" s="37"/>
      <c r="I89" s="31" t="s">
        <v>22</v>
      </c>
      <c r="J89" s="68" t="str">
        <f>IF(J12="","",J12)</f>
        <v>15. 7. 2025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Úřad městské části Praha Vinoř</v>
      </c>
      <c r="G91" s="37"/>
      <c r="H91" s="37"/>
      <c r="I91" s="31" t="s">
        <v>30</v>
      </c>
      <c r="J91" s="35" t="str">
        <f>E21</f>
        <v>Ing. Daniel Polič, Ph.D.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Jitka Heřmanová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J129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101</v>
      </c>
      <c r="E97" s="141"/>
      <c r="F97" s="141"/>
      <c r="G97" s="141"/>
      <c r="H97" s="141"/>
      <c r="I97" s="141"/>
      <c r="J97" s="142">
        <f>J130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102</v>
      </c>
      <c r="E98" s="145"/>
      <c r="F98" s="145"/>
      <c r="G98" s="145"/>
      <c r="H98" s="145"/>
      <c r="I98" s="145"/>
      <c r="J98" s="146">
        <f>J131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103</v>
      </c>
      <c r="E99" s="145"/>
      <c r="F99" s="145"/>
      <c r="G99" s="145"/>
      <c r="H99" s="145"/>
      <c r="I99" s="145"/>
      <c r="J99" s="146">
        <f>J291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104</v>
      </c>
      <c r="E100" s="145"/>
      <c r="F100" s="145"/>
      <c r="G100" s="145"/>
      <c r="H100" s="145"/>
      <c r="I100" s="145"/>
      <c r="J100" s="146">
        <f>J309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105</v>
      </c>
      <c r="E101" s="145"/>
      <c r="F101" s="145"/>
      <c r="G101" s="145"/>
      <c r="H101" s="145"/>
      <c r="I101" s="145"/>
      <c r="J101" s="146">
        <f>J316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106</v>
      </c>
      <c r="E102" s="145"/>
      <c r="F102" s="145"/>
      <c r="G102" s="145"/>
      <c r="H102" s="145"/>
      <c r="I102" s="145"/>
      <c r="J102" s="146">
        <f>J367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107</v>
      </c>
      <c r="E103" s="145"/>
      <c r="F103" s="145"/>
      <c r="G103" s="145"/>
      <c r="H103" s="145"/>
      <c r="I103" s="145"/>
      <c r="J103" s="146">
        <f>J384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108</v>
      </c>
      <c r="E104" s="145"/>
      <c r="F104" s="145"/>
      <c r="G104" s="145"/>
      <c r="H104" s="145"/>
      <c r="I104" s="145"/>
      <c r="J104" s="146">
        <f>J493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109</v>
      </c>
      <c r="E105" s="145"/>
      <c r="F105" s="145"/>
      <c r="G105" s="145"/>
      <c r="H105" s="145"/>
      <c r="I105" s="145"/>
      <c r="J105" s="146">
        <f>J589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9"/>
      <c r="C106" s="9"/>
      <c r="D106" s="140" t="s">
        <v>110</v>
      </c>
      <c r="E106" s="141"/>
      <c r="F106" s="141"/>
      <c r="G106" s="141"/>
      <c r="H106" s="141"/>
      <c r="I106" s="141"/>
      <c r="J106" s="142">
        <f>J592</f>
        <v>0</v>
      </c>
      <c r="K106" s="9"/>
      <c r="L106" s="13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3"/>
      <c r="C107" s="10"/>
      <c r="D107" s="144" t="s">
        <v>111</v>
      </c>
      <c r="E107" s="145"/>
      <c r="F107" s="145"/>
      <c r="G107" s="145"/>
      <c r="H107" s="145"/>
      <c r="I107" s="145"/>
      <c r="J107" s="146">
        <f>J593</f>
        <v>0</v>
      </c>
      <c r="K107" s="10"/>
      <c r="L107" s="14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39"/>
      <c r="C108" s="9"/>
      <c r="D108" s="140" t="s">
        <v>112</v>
      </c>
      <c r="E108" s="141"/>
      <c r="F108" s="141"/>
      <c r="G108" s="141"/>
      <c r="H108" s="141"/>
      <c r="I108" s="141"/>
      <c r="J108" s="142">
        <f>J607</f>
        <v>0</v>
      </c>
      <c r="K108" s="9"/>
      <c r="L108" s="13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43"/>
      <c r="C109" s="10"/>
      <c r="D109" s="144" t="s">
        <v>113</v>
      </c>
      <c r="E109" s="145"/>
      <c r="F109" s="145"/>
      <c r="G109" s="145"/>
      <c r="H109" s="145"/>
      <c r="I109" s="145"/>
      <c r="J109" s="146">
        <f>J608</f>
        <v>0</v>
      </c>
      <c r="K109" s="10"/>
      <c r="L109" s="14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114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120" t="str">
        <f>E7</f>
        <v>Oprava parkoviště před prodejnou NORMA</v>
      </c>
      <c r="F119" s="31"/>
      <c r="G119" s="31"/>
      <c r="H119" s="31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94</v>
      </c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7"/>
      <c r="D121" s="37"/>
      <c r="E121" s="66" t="str">
        <f>E9</f>
        <v>SO 101 - Oprava parkoviště</v>
      </c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20</v>
      </c>
      <c r="D123" s="37"/>
      <c r="E123" s="37"/>
      <c r="F123" s="26" t="str">
        <f>F12</f>
        <v>Vinoř</v>
      </c>
      <c r="G123" s="37"/>
      <c r="H123" s="37"/>
      <c r="I123" s="31" t="s">
        <v>22</v>
      </c>
      <c r="J123" s="68" t="str">
        <f>IF(J12="","",J12)</f>
        <v>15. 7. 2025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25.65" customHeight="1">
      <c r="A125" s="37"/>
      <c r="B125" s="38"/>
      <c r="C125" s="31" t="s">
        <v>24</v>
      </c>
      <c r="D125" s="37"/>
      <c r="E125" s="37"/>
      <c r="F125" s="26" t="str">
        <f>E15</f>
        <v>Úřad městské části Praha Vinoř</v>
      </c>
      <c r="G125" s="37"/>
      <c r="H125" s="37"/>
      <c r="I125" s="31" t="s">
        <v>30</v>
      </c>
      <c r="J125" s="35" t="str">
        <f>E21</f>
        <v>Ing. Daniel Polič, Ph.D.</v>
      </c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28</v>
      </c>
      <c r="D126" s="37"/>
      <c r="E126" s="37"/>
      <c r="F126" s="26" t="str">
        <f>IF(E18="","",E18)</f>
        <v>Vyplň údaj</v>
      </c>
      <c r="G126" s="37"/>
      <c r="H126" s="37"/>
      <c r="I126" s="31" t="s">
        <v>34</v>
      </c>
      <c r="J126" s="35" t="str">
        <f>E24</f>
        <v>Jitka Heřmanová</v>
      </c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0.32" customHeight="1">
      <c r="A127" s="37"/>
      <c r="B127" s="38"/>
      <c r="C127" s="37"/>
      <c r="D127" s="37"/>
      <c r="E127" s="37"/>
      <c r="F127" s="37"/>
      <c r="G127" s="37"/>
      <c r="H127" s="37"/>
      <c r="I127" s="37"/>
      <c r="J127" s="37"/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11" customFormat="1" ht="29.28" customHeight="1">
      <c r="A128" s="147"/>
      <c r="B128" s="148"/>
      <c r="C128" s="149" t="s">
        <v>115</v>
      </c>
      <c r="D128" s="150" t="s">
        <v>63</v>
      </c>
      <c r="E128" s="150" t="s">
        <v>59</v>
      </c>
      <c r="F128" s="150" t="s">
        <v>60</v>
      </c>
      <c r="G128" s="150" t="s">
        <v>116</v>
      </c>
      <c r="H128" s="150" t="s">
        <v>117</v>
      </c>
      <c r="I128" s="150" t="s">
        <v>118</v>
      </c>
      <c r="J128" s="150" t="s">
        <v>98</v>
      </c>
      <c r="K128" s="151" t="s">
        <v>119</v>
      </c>
      <c r="L128" s="152"/>
      <c r="M128" s="85" t="s">
        <v>1</v>
      </c>
      <c r="N128" s="86" t="s">
        <v>42</v>
      </c>
      <c r="O128" s="86" t="s">
        <v>120</v>
      </c>
      <c r="P128" s="86" t="s">
        <v>121</v>
      </c>
      <c r="Q128" s="86" t="s">
        <v>122</v>
      </c>
      <c r="R128" s="86" t="s">
        <v>123</v>
      </c>
      <c r="S128" s="86" t="s">
        <v>124</v>
      </c>
      <c r="T128" s="87" t="s">
        <v>125</v>
      </c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</row>
    <row r="129" s="2" customFormat="1" ht="22.8" customHeight="1">
      <c r="A129" s="37"/>
      <c r="B129" s="38"/>
      <c r="C129" s="92" t="s">
        <v>126</v>
      </c>
      <c r="D129" s="37"/>
      <c r="E129" s="37"/>
      <c r="F129" s="37"/>
      <c r="G129" s="37"/>
      <c r="H129" s="37"/>
      <c r="I129" s="37"/>
      <c r="J129" s="153">
        <f>BK129</f>
        <v>0</v>
      </c>
      <c r="K129" s="37"/>
      <c r="L129" s="38"/>
      <c r="M129" s="88"/>
      <c r="N129" s="72"/>
      <c r="O129" s="89"/>
      <c r="P129" s="154">
        <f>P130+P592+P607</f>
        <v>0</v>
      </c>
      <c r="Q129" s="89"/>
      <c r="R129" s="154">
        <f>R130+R592+R607</f>
        <v>282.11714143000006</v>
      </c>
      <c r="S129" s="89"/>
      <c r="T129" s="155">
        <f>T130+T592+T607</f>
        <v>553.59500000000014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77</v>
      </c>
      <c r="AU129" s="18" t="s">
        <v>100</v>
      </c>
      <c r="BK129" s="156">
        <f>BK130+BK592+BK607</f>
        <v>0</v>
      </c>
    </row>
    <row r="130" s="12" customFormat="1" ht="25.92" customHeight="1">
      <c r="A130" s="12"/>
      <c r="B130" s="157"/>
      <c r="C130" s="12"/>
      <c r="D130" s="158" t="s">
        <v>77</v>
      </c>
      <c r="E130" s="159" t="s">
        <v>127</v>
      </c>
      <c r="F130" s="159" t="s">
        <v>128</v>
      </c>
      <c r="G130" s="12"/>
      <c r="H130" s="12"/>
      <c r="I130" s="160"/>
      <c r="J130" s="161">
        <f>BK130</f>
        <v>0</v>
      </c>
      <c r="K130" s="12"/>
      <c r="L130" s="157"/>
      <c r="M130" s="162"/>
      <c r="N130" s="163"/>
      <c r="O130" s="163"/>
      <c r="P130" s="164">
        <f>P131+P291+P309+P316+P367+P384+P493+P589</f>
        <v>0</v>
      </c>
      <c r="Q130" s="163"/>
      <c r="R130" s="164">
        <f>R131+R291+R309+R316+R367+R384+R493+R589</f>
        <v>282.09283693000003</v>
      </c>
      <c r="S130" s="163"/>
      <c r="T130" s="165">
        <f>T131+T291+T309+T316+T367+T384+T493+T589</f>
        <v>553.59500000000014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8" t="s">
        <v>86</v>
      </c>
      <c r="AT130" s="166" t="s">
        <v>77</v>
      </c>
      <c r="AU130" s="166" t="s">
        <v>78</v>
      </c>
      <c r="AY130" s="158" t="s">
        <v>129</v>
      </c>
      <c r="BK130" s="167">
        <f>BK131+BK291+BK309+BK316+BK367+BK384+BK493+BK589</f>
        <v>0</v>
      </c>
    </row>
    <row r="131" s="12" customFormat="1" ht="22.8" customHeight="1">
      <c r="A131" s="12"/>
      <c r="B131" s="157"/>
      <c r="C131" s="12"/>
      <c r="D131" s="158" t="s">
        <v>77</v>
      </c>
      <c r="E131" s="168" t="s">
        <v>86</v>
      </c>
      <c r="F131" s="168" t="s">
        <v>130</v>
      </c>
      <c r="G131" s="12"/>
      <c r="H131" s="12"/>
      <c r="I131" s="160"/>
      <c r="J131" s="169">
        <f>BK131</f>
        <v>0</v>
      </c>
      <c r="K131" s="12"/>
      <c r="L131" s="157"/>
      <c r="M131" s="162"/>
      <c r="N131" s="163"/>
      <c r="O131" s="163"/>
      <c r="P131" s="164">
        <f>SUM(P132:P290)</f>
        <v>0</v>
      </c>
      <c r="Q131" s="163"/>
      <c r="R131" s="164">
        <f>SUM(R132:R290)</f>
        <v>181.65648603000003</v>
      </c>
      <c r="S131" s="163"/>
      <c r="T131" s="165">
        <f>SUM(T132:T290)</f>
        <v>549.75000000000011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8" t="s">
        <v>86</v>
      </c>
      <c r="AT131" s="166" t="s">
        <v>77</v>
      </c>
      <c r="AU131" s="166" t="s">
        <v>86</v>
      </c>
      <c r="AY131" s="158" t="s">
        <v>129</v>
      </c>
      <c r="BK131" s="167">
        <f>SUM(BK132:BK290)</f>
        <v>0</v>
      </c>
    </row>
    <row r="132" s="2" customFormat="1" ht="21.75" customHeight="1">
      <c r="A132" s="37"/>
      <c r="B132" s="170"/>
      <c r="C132" s="171" t="s">
        <v>86</v>
      </c>
      <c r="D132" s="171" t="s">
        <v>131</v>
      </c>
      <c r="E132" s="172" t="s">
        <v>132</v>
      </c>
      <c r="F132" s="173" t="s">
        <v>133</v>
      </c>
      <c r="G132" s="174" t="s">
        <v>134</v>
      </c>
      <c r="H132" s="175">
        <v>1</v>
      </c>
      <c r="I132" s="176"/>
      <c r="J132" s="177">
        <f>ROUND(I132*H132,2)</f>
        <v>0</v>
      </c>
      <c r="K132" s="173" t="s">
        <v>135</v>
      </c>
      <c r="L132" s="38"/>
      <c r="M132" s="178" t="s">
        <v>1</v>
      </c>
      <c r="N132" s="179" t="s">
        <v>43</v>
      </c>
      <c r="O132" s="76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2" t="s">
        <v>136</v>
      </c>
      <c r="AT132" s="182" t="s">
        <v>131</v>
      </c>
      <c r="AU132" s="182" t="s">
        <v>88</v>
      </c>
      <c r="AY132" s="18" t="s">
        <v>129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8" t="s">
        <v>86</v>
      </c>
      <c r="BK132" s="183">
        <f>ROUND(I132*H132,2)</f>
        <v>0</v>
      </c>
      <c r="BL132" s="18" t="s">
        <v>136</v>
      </c>
      <c r="BM132" s="182" t="s">
        <v>137</v>
      </c>
    </row>
    <row r="133" s="2" customFormat="1">
      <c r="A133" s="37"/>
      <c r="B133" s="38"/>
      <c r="C133" s="37"/>
      <c r="D133" s="184" t="s">
        <v>138</v>
      </c>
      <c r="E133" s="37"/>
      <c r="F133" s="185" t="s">
        <v>139</v>
      </c>
      <c r="G133" s="37"/>
      <c r="H133" s="37"/>
      <c r="I133" s="186"/>
      <c r="J133" s="37"/>
      <c r="K133" s="37"/>
      <c r="L133" s="38"/>
      <c r="M133" s="187"/>
      <c r="N133" s="188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138</v>
      </c>
      <c r="AU133" s="18" t="s">
        <v>88</v>
      </c>
    </row>
    <row r="134" s="2" customFormat="1" ht="24.15" customHeight="1">
      <c r="A134" s="37"/>
      <c r="B134" s="170"/>
      <c r="C134" s="171" t="s">
        <v>88</v>
      </c>
      <c r="D134" s="171" t="s">
        <v>131</v>
      </c>
      <c r="E134" s="172" t="s">
        <v>140</v>
      </c>
      <c r="F134" s="173" t="s">
        <v>141</v>
      </c>
      <c r="G134" s="174" t="s">
        <v>142</v>
      </c>
      <c r="H134" s="175">
        <v>22</v>
      </c>
      <c r="I134" s="176"/>
      <c r="J134" s="177">
        <f>ROUND(I134*H134,2)</f>
        <v>0</v>
      </c>
      <c r="K134" s="173" t="s">
        <v>135</v>
      </c>
      <c r="L134" s="38"/>
      <c r="M134" s="178" t="s">
        <v>1</v>
      </c>
      <c r="N134" s="179" t="s">
        <v>43</v>
      </c>
      <c r="O134" s="76"/>
      <c r="P134" s="180">
        <f>O134*H134</f>
        <v>0</v>
      </c>
      <c r="Q134" s="180">
        <v>0</v>
      </c>
      <c r="R134" s="180">
        <f>Q134*H134</f>
        <v>0</v>
      </c>
      <c r="S134" s="180">
        <v>0.26000000000000001</v>
      </c>
      <c r="T134" s="181">
        <f>S134*H134</f>
        <v>5.7200000000000006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2" t="s">
        <v>136</v>
      </c>
      <c r="AT134" s="182" t="s">
        <v>131</v>
      </c>
      <c r="AU134" s="182" t="s">
        <v>88</v>
      </c>
      <c r="AY134" s="18" t="s">
        <v>129</v>
      </c>
      <c r="BE134" s="183">
        <f>IF(N134="základní",J134,0)</f>
        <v>0</v>
      </c>
      <c r="BF134" s="183">
        <f>IF(N134="snížená",J134,0)</f>
        <v>0</v>
      </c>
      <c r="BG134" s="183">
        <f>IF(N134="zákl. přenesená",J134,0)</f>
        <v>0</v>
      </c>
      <c r="BH134" s="183">
        <f>IF(N134="sníž. přenesená",J134,0)</f>
        <v>0</v>
      </c>
      <c r="BI134" s="183">
        <f>IF(N134="nulová",J134,0)</f>
        <v>0</v>
      </c>
      <c r="BJ134" s="18" t="s">
        <v>86</v>
      </c>
      <c r="BK134" s="183">
        <f>ROUND(I134*H134,2)</f>
        <v>0</v>
      </c>
      <c r="BL134" s="18" t="s">
        <v>136</v>
      </c>
      <c r="BM134" s="182" t="s">
        <v>143</v>
      </c>
    </row>
    <row r="135" s="2" customFormat="1">
      <c r="A135" s="37"/>
      <c r="B135" s="38"/>
      <c r="C135" s="37"/>
      <c r="D135" s="184" t="s">
        <v>138</v>
      </c>
      <c r="E135" s="37"/>
      <c r="F135" s="185" t="s">
        <v>144</v>
      </c>
      <c r="G135" s="37"/>
      <c r="H135" s="37"/>
      <c r="I135" s="186"/>
      <c r="J135" s="37"/>
      <c r="K135" s="37"/>
      <c r="L135" s="38"/>
      <c r="M135" s="187"/>
      <c r="N135" s="188"/>
      <c r="O135" s="76"/>
      <c r="P135" s="76"/>
      <c r="Q135" s="76"/>
      <c r="R135" s="76"/>
      <c r="S135" s="76"/>
      <c r="T135" s="7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8" t="s">
        <v>138</v>
      </c>
      <c r="AU135" s="18" t="s">
        <v>88</v>
      </c>
    </row>
    <row r="136" s="13" customFormat="1">
      <c r="A136" s="13"/>
      <c r="B136" s="189"/>
      <c r="C136" s="13"/>
      <c r="D136" s="190" t="s">
        <v>145</v>
      </c>
      <c r="E136" s="191" t="s">
        <v>1</v>
      </c>
      <c r="F136" s="192" t="s">
        <v>146</v>
      </c>
      <c r="G136" s="13"/>
      <c r="H136" s="193">
        <v>16</v>
      </c>
      <c r="I136" s="194"/>
      <c r="J136" s="13"/>
      <c r="K136" s="13"/>
      <c r="L136" s="189"/>
      <c r="M136" s="195"/>
      <c r="N136" s="196"/>
      <c r="O136" s="196"/>
      <c r="P136" s="196"/>
      <c r="Q136" s="196"/>
      <c r="R136" s="196"/>
      <c r="S136" s="196"/>
      <c r="T136" s="19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1" t="s">
        <v>145</v>
      </c>
      <c r="AU136" s="191" t="s">
        <v>88</v>
      </c>
      <c r="AV136" s="13" t="s">
        <v>88</v>
      </c>
      <c r="AW136" s="13" t="s">
        <v>33</v>
      </c>
      <c r="AX136" s="13" t="s">
        <v>78</v>
      </c>
      <c r="AY136" s="191" t="s">
        <v>129</v>
      </c>
    </row>
    <row r="137" s="13" customFormat="1">
      <c r="A137" s="13"/>
      <c r="B137" s="189"/>
      <c r="C137" s="13"/>
      <c r="D137" s="190" t="s">
        <v>145</v>
      </c>
      <c r="E137" s="191" t="s">
        <v>1</v>
      </c>
      <c r="F137" s="192" t="s">
        <v>147</v>
      </c>
      <c r="G137" s="13"/>
      <c r="H137" s="193">
        <v>6</v>
      </c>
      <c r="I137" s="194"/>
      <c r="J137" s="13"/>
      <c r="K137" s="13"/>
      <c r="L137" s="189"/>
      <c r="M137" s="195"/>
      <c r="N137" s="196"/>
      <c r="O137" s="196"/>
      <c r="P137" s="196"/>
      <c r="Q137" s="196"/>
      <c r="R137" s="196"/>
      <c r="S137" s="196"/>
      <c r="T137" s="19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1" t="s">
        <v>145</v>
      </c>
      <c r="AU137" s="191" t="s">
        <v>88</v>
      </c>
      <c r="AV137" s="13" t="s">
        <v>88</v>
      </c>
      <c r="AW137" s="13" t="s">
        <v>33</v>
      </c>
      <c r="AX137" s="13" t="s">
        <v>78</v>
      </c>
      <c r="AY137" s="191" t="s">
        <v>129</v>
      </c>
    </row>
    <row r="138" s="14" customFormat="1">
      <c r="A138" s="14"/>
      <c r="B138" s="198"/>
      <c r="C138" s="14"/>
      <c r="D138" s="190" t="s">
        <v>145</v>
      </c>
      <c r="E138" s="199" t="s">
        <v>1</v>
      </c>
      <c r="F138" s="200" t="s">
        <v>148</v>
      </c>
      <c r="G138" s="14"/>
      <c r="H138" s="201">
        <v>22</v>
      </c>
      <c r="I138" s="202"/>
      <c r="J138" s="14"/>
      <c r="K138" s="14"/>
      <c r="L138" s="198"/>
      <c r="M138" s="203"/>
      <c r="N138" s="204"/>
      <c r="O138" s="204"/>
      <c r="P138" s="204"/>
      <c r="Q138" s="204"/>
      <c r="R138" s="204"/>
      <c r="S138" s="204"/>
      <c r="T138" s="20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9" t="s">
        <v>145</v>
      </c>
      <c r="AU138" s="199" t="s">
        <v>88</v>
      </c>
      <c r="AV138" s="14" t="s">
        <v>136</v>
      </c>
      <c r="AW138" s="14" t="s">
        <v>33</v>
      </c>
      <c r="AX138" s="14" t="s">
        <v>86</v>
      </c>
      <c r="AY138" s="199" t="s">
        <v>129</v>
      </c>
    </row>
    <row r="139" s="2" customFormat="1" ht="24.15" customHeight="1">
      <c r="A139" s="37"/>
      <c r="B139" s="170"/>
      <c r="C139" s="171" t="s">
        <v>149</v>
      </c>
      <c r="D139" s="171" t="s">
        <v>131</v>
      </c>
      <c r="E139" s="172" t="s">
        <v>150</v>
      </c>
      <c r="F139" s="173" t="s">
        <v>151</v>
      </c>
      <c r="G139" s="174" t="s">
        <v>142</v>
      </c>
      <c r="H139" s="175">
        <v>26</v>
      </c>
      <c r="I139" s="176"/>
      <c r="J139" s="177">
        <f>ROUND(I139*H139,2)</f>
        <v>0</v>
      </c>
      <c r="K139" s="173" t="s">
        <v>135</v>
      </c>
      <c r="L139" s="38"/>
      <c r="M139" s="178" t="s">
        <v>1</v>
      </c>
      <c r="N139" s="179" t="s">
        <v>43</v>
      </c>
      <c r="O139" s="76"/>
      <c r="P139" s="180">
        <f>O139*H139</f>
        <v>0</v>
      </c>
      <c r="Q139" s="180">
        <v>0</v>
      </c>
      <c r="R139" s="180">
        <f>Q139*H139</f>
        <v>0</v>
      </c>
      <c r="S139" s="180">
        <v>0.26000000000000001</v>
      </c>
      <c r="T139" s="181">
        <f>S139*H139</f>
        <v>6.7599999999999998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2" t="s">
        <v>136</v>
      </c>
      <c r="AT139" s="182" t="s">
        <v>131</v>
      </c>
      <c r="AU139" s="182" t="s">
        <v>88</v>
      </c>
      <c r="AY139" s="18" t="s">
        <v>129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8" t="s">
        <v>86</v>
      </c>
      <c r="BK139" s="183">
        <f>ROUND(I139*H139,2)</f>
        <v>0</v>
      </c>
      <c r="BL139" s="18" t="s">
        <v>136</v>
      </c>
      <c r="BM139" s="182" t="s">
        <v>152</v>
      </c>
    </row>
    <row r="140" s="2" customFormat="1">
      <c r="A140" s="37"/>
      <c r="B140" s="38"/>
      <c r="C140" s="37"/>
      <c r="D140" s="184" t="s">
        <v>138</v>
      </c>
      <c r="E140" s="37"/>
      <c r="F140" s="185" t="s">
        <v>153</v>
      </c>
      <c r="G140" s="37"/>
      <c r="H140" s="37"/>
      <c r="I140" s="186"/>
      <c r="J140" s="37"/>
      <c r="K140" s="37"/>
      <c r="L140" s="38"/>
      <c r="M140" s="187"/>
      <c r="N140" s="188"/>
      <c r="O140" s="76"/>
      <c r="P140" s="76"/>
      <c r="Q140" s="76"/>
      <c r="R140" s="76"/>
      <c r="S140" s="76"/>
      <c r="T140" s="7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8" t="s">
        <v>138</v>
      </c>
      <c r="AU140" s="18" t="s">
        <v>88</v>
      </c>
    </row>
    <row r="141" s="2" customFormat="1" ht="24.15" customHeight="1">
      <c r="A141" s="37"/>
      <c r="B141" s="170"/>
      <c r="C141" s="171" t="s">
        <v>136</v>
      </c>
      <c r="D141" s="171" t="s">
        <v>131</v>
      </c>
      <c r="E141" s="172" t="s">
        <v>154</v>
      </c>
      <c r="F141" s="173" t="s">
        <v>155</v>
      </c>
      <c r="G141" s="174" t="s">
        <v>142</v>
      </c>
      <c r="H141" s="175">
        <v>40</v>
      </c>
      <c r="I141" s="176"/>
      <c r="J141" s="177">
        <f>ROUND(I141*H141,2)</f>
        <v>0</v>
      </c>
      <c r="K141" s="173" t="s">
        <v>135</v>
      </c>
      <c r="L141" s="38"/>
      <c r="M141" s="178" t="s">
        <v>1</v>
      </c>
      <c r="N141" s="179" t="s">
        <v>43</v>
      </c>
      <c r="O141" s="76"/>
      <c r="P141" s="180">
        <f>O141*H141</f>
        <v>0</v>
      </c>
      <c r="Q141" s="180">
        <v>0</v>
      </c>
      <c r="R141" s="180">
        <f>Q141*H141</f>
        <v>0</v>
      </c>
      <c r="S141" s="180">
        <v>0.29499999999999998</v>
      </c>
      <c r="T141" s="181">
        <f>S141*H141</f>
        <v>11.799999999999999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2" t="s">
        <v>136</v>
      </c>
      <c r="AT141" s="182" t="s">
        <v>131</v>
      </c>
      <c r="AU141" s="182" t="s">
        <v>88</v>
      </c>
      <c r="AY141" s="18" t="s">
        <v>129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8" t="s">
        <v>86</v>
      </c>
      <c r="BK141" s="183">
        <f>ROUND(I141*H141,2)</f>
        <v>0</v>
      </c>
      <c r="BL141" s="18" t="s">
        <v>136</v>
      </c>
      <c r="BM141" s="182" t="s">
        <v>156</v>
      </c>
    </row>
    <row r="142" s="2" customFormat="1">
      <c r="A142" s="37"/>
      <c r="B142" s="38"/>
      <c r="C142" s="37"/>
      <c r="D142" s="184" t="s">
        <v>138</v>
      </c>
      <c r="E142" s="37"/>
      <c r="F142" s="185" t="s">
        <v>157</v>
      </c>
      <c r="G142" s="37"/>
      <c r="H142" s="37"/>
      <c r="I142" s="186"/>
      <c r="J142" s="37"/>
      <c r="K142" s="37"/>
      <c r="L142" s="38"/>
      <c r="M142" s="187"/>
      <c r="N142" s="188"/>
      <c r="O142" s="76"/>
      <c r="P142" s="76"/>
      <c r="Q142" s="76"/>
      <c r="R142" s="76"/>
      <c r="S142" s="76"/>
      <c r="T142" s="7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8" t="s">
        <v>138</v>
      </c>
      <c r="AU142" s="18" t="s">
        <v>88</v>
      </c>
    </row>
    <row r="143" s="2" customFormat="1" ht="24.15" customHeight="1">
      <c r="A143" s="37"/>
      <c r="B143" s="170"/>
      <c r="C143" s="171" t="s">
        <v>158</v>
      </c>
      <c r="D143" s="171" t="s">
        <v>131</v>
      </c>
      <c r="E143" s="172" t="s">
        <v>159</v>
      </c>
      <c r="F143" s="173" t="s">
        <v>160</v>
      </c>
      <c r="G143" s="174" t="s">
        <v>142</v>
      </c>
      <c r="H143" s="175">
        <v>450</v>
      </c>
      <c r="I143" s="176"/>
      <c r="J143" s="177">
        <f>ROUND(I143*H143,2)</f>
        <v>0</v>
      </c>
      <c r="K143" s="173" t="s">
        <v>135</v>
      </c>
      <c r="L143" s="38"/>
      <c r="M143" s="178" t="s">
        <v>1</v>
      </c>
      <c r="N143" s="179" t="s">
        <v>43</v>
      </c>
      <c r="O143" s="76"/>
      <c r="P143" s="180">
        <f>O143*H143</f>
        <v>0</v>
      </c>
      <c r="Q143" s="180">
        <v>0</v>
      </c>
      <c r="R143" s="180">
        <f>Q143*H143</f>
        <v>0</v>
      </c>
      <c r="S143" s="180">
        <v>0.40000000000000002</v>
      </c>
      <c r="T143" s="181">
        <f>S143*H143</f>
        <v>180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2" t="s">
        <v>136</v>
      </c>
      <c r="AT143" s="182" t="s">
        <v>131</v>
      </c>
      <c r="AU143" s="182" t="s">
        <v>88</v>
      </c>
      <c r="AY143" s="18" t="s">
        <v>129</v>
      </c>
      <c r="BE143" s="183">
        <f>IF(N143="základní",J143,0)</f>
        <v>0</v>
      </c>
      <c r="BF143" s="183">
        <f>IF(N143="snížená",J143,0)</f>
        <v>0</v>
      </c>
      <c r="BG143" s="183">
        <f>IF(N143="zákl. přenesená",J143,0)</f>
        <v>0</v>
      </c>
      <c r="BH143" s="183">
        <f>IF(N143="sníž. přenesená",J143,0)</f>
        <v>0</v>
      </c>
      <c r="BI143" s="183">
        <f>IF(N143="nulová",J143,0)</f>
        <v>0</v>
      </c>
      <c r="BJ143" s="18" t="s">
        <v>86</v>
      </c>
      <c r="BK143" s="183">
        <f>ROUND(I143*H143,2)</f>
        <v>0</v>
      </c>
      <c r="BL143" s="18" t="s">
        <v>136</v>
      </c>
      <c r="BM143" s="182" t="s">
        <v>161</v>
      </c>
    </row>
    <row r="144" s="2" customFormat="1">
      <c r="A144" s="37"/>
      <c r="B144" s="38"/>
      <c r="C144" s="37"/>
      <c r="D144" s="184" t="s">
        <v>138</v>
      </c>
      <c r="E144" s="37"/>
      <c r="F144" s="185" t="s">
        <v>162</v>
      </c>
      <c r="G144" s="37"/>
      <c r="H144" s="37"/>
      <c r="I144" s="186"/>
      <c r="J144" s="37"/>
      <c r="K144" s="37"/>
      <c r="L144" s="38"/>
      <c r="M144" s="187"/>
      <c r="N144" s="188"/>
      <c r="O144" s="76"/>
      <c r="P144" s="76"/>
      <c r="Q144" s="76"/>
      <c r="R144" s="76"/>
      <c r="S144" s="76"/>
      <c r="T144" s="7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8" t="s">
        <v>138</v>
      </c>
      <c r="AU144" s="18" t="s">
        <v>88</v>
      </c>
    </row>
    <row r="145" s="2" customFormat="1" ht="33" customHeight="1">
      <c r="A145" s="37"/>
      <c r="B145" s="170"/>
      <c r="C145" s="171" t="s">
        <v>163</v>
      </c>
      <c r="D145" s="171" t="s">
        <v>131</v>
      </c>
      <c r="E145" s="172" t="s">
        <v>164</v>
      </c>
      <c r="F145" s="173" t="s">
        <v>165</v>
      </c>
      <c r="G145" s="174" t="s">
        <v>142</v>
      </c>
      <c r="H145" s="175">
        <v>200</v>
      </c>
      <c r="I145" s="176"/>
      <c r="J145" s="177">
        <f>ROUND(I145*H145,2)</f>
        <v>0</v>
      </c>
      <c r="K145" s="173" t="s">
        <v>135</v>
      </c>
      <c r="L145" s="38"/>
      <c r="M145" s="178" t="s">
        <v>1</v>
      </c>
      <c r="N145" s="179" t="s">
        <v>43</v>
      </c>
      <c r="O145" s="76"/>
      <c r="P145" s="180">
        <f>O145*H145</f>
        <v>0</v>
      </c>
      <c r="Q145" s="180">
        <v>0</v>
      </c>
      <c r="R145" s="180">
        <f>Q145*H145</f>
        <v>0</v>
      </c>
      <c r="S145" s="180">
        <v>0.57999999999999996</v>
      </c>
      <c r="T145" s="181">
        <f>S145*H145</f>
        <v>115.99999999999999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2" t="s">
        <v>136</v>
      </c>
      <c r="AT145" s="182" t="s">
        <v>131</v>
      </c>
      <c r="AU145" s="182" t="s">
        <v>88</v>
      </c>
      <c r="AY145" s="18" t="s">
        <v>129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8" t="s">
        <v>86</v>
      </c>
      <c r="BK145" s="183">
        <f>ROUND(I145*H145,2)</f>
        <v>0</v>
      </c>
      <c r="BL145" s="18" t="s">
        <v>136</v>
      </c>
      <c r="BM145" s="182" t="s">
        <v>166</v>
      </c>
    </row>
    <row r="146" s="2" customFormat="1">
      <c r="A146" s="37"/>
      <c r="B146" s="38"/>
      <c r="C146" s="37"/>
      <c r="D146" s="184" t="s">
        <v>138</v>
      </c>
      <c r="E146" s="37"/>
      <c r="F146" s="185" t="s">
        <v>167</v>
      </c>
      <c r="G146" s="37"/>
      <c r="H146" s="37"/>
      <c r="I146" s="186"/>
      <c r="J146" s="37"/>
      <c r="K146" s="37"/>
      <c r="L146" s="38"/>
      <c r="M146" s="187"/>
      <c r="N146" s="188"/>
      <c r="O146" s="76"/>
      <c r="P146" s="76"/>
      <c r="Q146" s="76"/>
      <c r="R146" s="76"/>
      <c r="S146" s="76"/>
      <c r="T146" s="7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8" t="s">
        <v>138</v>
      </c>
      <c r="AU146" s="18" t="s">
        <v>88</v>
      </c>
    </row>
    <row r="147" s="2" customFormat="1" ht="24.15" customHeight="1">
      <c r="A147" s="37"/>
      <c r="B147" s="170"/>
      <c r="C147" s="171" t="s">
        <v>168</v>
      </c>
      <c r="D147" s="171" t="s">
        <v>131</v>
      </c>
      <c r="E147" s="172" t="s">
        <v>169</v>
      </c>
      <c r="F147" s="173" t="s">
        <v>170</v>
      </c>
      <c r="G147" s="174" t="s">
        <v>142</v>
      </c>
      <c r="H147" s="175">
        <v>200</v>
      </c>
      <c r="I147" s="176"/>
      <c r="J147" s="177">
        <f>ROUND(I147*H147,2)</f>
        <v>0</v>
      </c>
      <c r="K147" s="173" t="s">
        <v>135</v>
      </c>
      <c r="L147" s="38"/>
      <c r="M147" s="178" t="s">
        <v>1</v>
      </c>
      <c r="N147" s="179" t="s">
        <v>43</v>
      </c>
      <c r="O147" s="76"/>
      <c r="P147" s="180">
        <f>O147*H147</f>
        <v>0</v>
      </c>
      <c r="Q147" s="180">
        <v>0</v>
      </c>
      <c r="R147" s="180">
        <f>Q147*H147</f>
        <v>0</v>
      </c>
      <c r="S147" s="180">
        <v>0.22</v>
      </c>
      <c r="T147" s="181">
        <f>S147*H147</f>
        <v>44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2" t="s">
        <v>136</v>
      </c>
      <c r="AT147" s="182" t="s">
        <v>131</v>
      </c>
      <c r="AU147" s="182" t="s">
        <v>88</v>
      </c>
      <c r="AY147" s="18" t="s">
        <v>129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8" t="s">
        <v>86</v>
      </c>
      <c r="BK147" s="183">
        <f>ROUND(I147*H147,2)</f>
        <v>0</v>
      </c>
      <c r="BL147" s="18" t="s">
        <v>136</v>
      </c>
      <c r="BM147" s="182" t="s">
        <v>171</v>
      </c>
    </row>
    <row r="148" s="2" customFormat="1">
      <c r="A148" s="37"/>
      <c r="B148" s="38"/>
      <c r="C148" s="37"/>
      <c r="D148" s="184" t="s">
        <v>138</v>
      </c>
      <c r="E148" s="37"/>
      <c r="F148" s="185" t="s">
        <v>172</v>
      </c>
      <c r="G148" s="37"/>
      <c r="H148" s="37"/>
      <c r="I148" s="186"/>
      <c r="J148" s="37"/>
      <c r="K148" s="37"/>
      <c r="L148" s="38"/>
      <c r="M148" s="187"/>
      <c r="N148" s="188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138</v>
      </c>
      <c r="AU148" s="18" t="s">
        <v>88</v>
      </c>
    </row>
    <row r="149" s="2" customFormat="1" ht="24.15" customHeight="1">
      <c r="A149" s="37"/>
      <c r="B149" s="170"/>
      <c r="C149" s="171" t="s">
        <v>173</v>
      </c>
      <c r="D149" s="171" t="s">
        <v>131</v>
      </c>
      <c r="E149" s="172" t="s">
        <v>174</v>
      </c>
      <c r="F149" s="173" t="s">
        <v>175</v>
      </c>
      <c r="G149" s="174" t="s">
        <v>142</v>
      </c>
      <c r="H149" s="175">
        <v>530</v>
      </c>
      <c r="I149" s="176"/>
      <c r="J149" s="177">
        <f>ROUND(I149*H149,2)</f>
        <v>0</v>
      </c>
      <c r="K149" s="173" t="s">
        <v>135</v>
      </c>
      <c r="L149" s="38"/>
      <c r="M149" s="178" t="s">
        <v>1</v>
      </c>
      <c r="N149" s="179" t="s">
        <v>43</v>
      </c>
      <c r="O149" s="76"/>
      <c r="P149" s="180">
        <f>O149*H149</f>
        <v>0</v>
      </c>
      <c r="Q149" s="180">
        <v>0</v>
      </c>
      <c r="R149" s="180">
        <f>Q149*H149</f>
        <v>0</v>
      </c>
      <c r="S149" s="180">
        <v>0.17000000000000001</v>
      </c>
      <c r="T149" s="181">
        <f>S149*H149</f>
        <v>90.100000000000009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2" t="s">
        <v>136</v>
      </c>
      <c r="AT149" s="182" t="s">
        <v>131</v>
      </c>
      <c r="AU149" s="182" t="s">
        <v>88</v>
      </c>
      <c r="AY149" s="18" t="s">
        <v>129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8" t="s">
        <v>86</v>
      </c>
      <c r="BK149" s="183">
        <f>ROUND(I149*H149,2)</f>
        <v>0</v>
      </c>
      <c r="BL149" s="18" t="s">
        <v>136</v>
      </c>
      <c r="BM149" s="182" t="s">
        <v>176</v>
      </c>
    </row>
    <row r="150" s="2" customFormat="1">
      <c r="A150" s="37"/>
      <c r="B150" s="38"/>
      <c r="C150" s="37"/>
      <c r="D150" s="184" t="s">
        <v>138</v>
      </c>
      <c r="E150" s="37"/>
      <c r="F150" s="185" t="s">
        <v>177</v>
      </c>
      <c r="G150" s="37"/>
      <c r="H150" s="37"/>
      <c r="I150" s="186"/>
      <c r="J150" s="37"/>
      <c r="K150" s="37"/>
      <c r="L150" s="38"/>
      <c r="M150" s="187"/>
      <c r="N150" s="188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138</v>
      </c>
      <c r="AU150" s="18" t="s">
        <v>88</v>
      </c>
    </row>
    <row r="151" s="2" customFormat="1" ht="24.15" customHeight="1">
      <c r="A151" s="37"/>
      <c r="B151" s="170"/>
      <c r="C151" s="171" t="s">
        <v>178</v>
      </c>
      <c r="D151" s="171" t="s">
        <v>131</v>
      </c>
      <c r="E151" s="172" t="s">
        <v>179</v>
      </c>
      <c r="F151" s="173" t="s">
        <v>180</v>
      </c>
      <c r="G151" s="174" t="s">
        <v>142</v>
      </c>
      <c r="H151" s="175">
        <v>26</v>
      </c>
      <c r="I151" s="176"/>
      <c r="J151" s="177">
        <f>ROUND(I151*H151,2)</f>
        <v>0</v>
      </c>
      <c r="K151" s="173" t="s">
        <v>135</v>
      </c>
      <c r="L151" s="38"/>
      <c r="M151" s="178" t="s">
        <v>1</v>
      </c>
      <c r="N151" s="179" t="s">
        <v>43</v>
      </c>
      <c r="O151" s="76"/>
      <c r="P151" s="180">
        <f>O151*H151</f>
        <v>0</v>
      </c>
      <c r="Q151" s="180">
        <v>0</v>
      </c>
      <c r="R151" s="180">
        <f>Q151*H151</f>
        <v>0</v>
      </c>
      <c r="S151" s="180">
        <v>0.28999999999999998</v>
      </c>
      <c r="T151" s="181">
        <f>S151*H151</f>
        <v>7.5399999999999991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136</v>
      </c>
      <c r="AT151" s="182" t="s">
        <v>131</v>
      </c>
      <c r="AU151" s="182" t="s">
        <v>88</v>
      </c>
      <c r="AY151" s="18" t="s">
        <v>129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86</v>
      </c>
      <c r="BK151" s="183">
        <f>ROUND(I151*H151,2)</f>
        <v>0</v>
      </c>
      <c r="BL151" s="18" t="s">
        <v>136</v>
      </c>
      <c r="BM151" s="182" t="s">
        <v>181</v>
      </c>
    </row>
    <row r="152" s="2" customFormat="1">
      <c r="A152" s="37"/>
      <c r="B152" s="38"/>
      <c r="C152" s="37"/>
      <c r="D152" s="184" t="s">
        <v>138</v>
      </c>
      <c r="E152" s="37"/>
      <c r="F152" s="185" t="s">
        <v>182</v>
      </c>
      <c r="G152" s="37"/>
      <c r="H152" s="37"/>
      <c r="I152" s="186"/>
      <c r="J152" s="37"/>
      <c r="K152" s="37"/>
      <c r="L152" s="38"/>
      <c r="M152" s="187"/>
      <c r="N152" s="188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138</v>
      </c>
      <c r="AU152" s="18" t="s">
        <v>88</v>
      </c>
    </row>
    <row r="153" s="2" customFormat="1" ht="24.15" customHeight="1">
      <c r="A153" s="37"/>
      <c r="B153" s="170"/>
      <c r="C153" s="171" t="s">
        <v>183</v>
      </c>
      <c r="D153" s="171" t="s">
        <v>131</v>
      </c>
      <c r="E153" s="172" t="s">
        <v>184</v>
      </c>
      <c r="F153" s="173" t="s">
        <v>185</v>
      </c>
      <c r="G153" s="174" t="s">
        <v>142</v>
      </c>
      <c r="H153" s="175">
        <v>40</v>
      </c>
      <c r="I153" s="176"/>
      <c r="J153" s="177">
        <f>ROUND(I153*H153,2)</f>
        <v>0</v>
      </c>
      <c r="K153" s="173" t="s">
        <v>135</v>
      </c>
      <c r="L153" s="38"/>
      <c r="M153" s="178" t="s">
        <v>1</v>
      </c>
      <c r="N153" s="179" t="s">
        <v>43</v>
      </c>
      <c r="O153" s="76"/>
      <c r="P153" s="180">
        <f>O153*H153</f>
        <v>0</v>
      </c>
      <c r="Q153" s="180">
        <v>0</v>
      </c>
      <c r="R153" s="180">
        <f>Q153*H153</f>
        <v>0</v>
      </c>
      <c r="S153" s="180">
        <v>0.57999999999999996</v>
      </c>
      <c r="T153" s="181">
        <f>S153*H153</f>
        <v>23.199999999999999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2" t="s">
        <v>136</v>
      </c>
      <c r="AT153" s="182" t="s">
        <v>131</v>
      </c>
      <c r="AU153" s="182" t="s">
        <v>88</v>
      </c>
      <c r="AY153" s="18" t="s">
        <v>129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8" t="s">
        <v>86</v>
      </c>
      <c r="BK153" s="183">
        <f>ROUND(I153*H153,2)</f>
        <v>0</v>
      </c>
      <c r="BL153" s="18" t="s">
        <v>136</v>
      </c>
      <c r="BM153" s="182" t="s">
        <v>186</v>
      </c>
    </row>
    <row r="154" s="2" customFormat="1">
      <c r="A154" s="37"/>
      <c r="B154" s="38"/>
      <c r="C154" s="37"/>
      <c r="D154" s="184" t="s">
        <v>138</v>
      </c>
      <c r="E154" s="37"/>
      <c r="F154" s="185" t="s">
        <v>187</v>
      </c>
      <c r="G154" s="37"/>
      <c r="H154" s="37"/>
      <c r="I154" s="186"/>
      <c r="J154" s="37"/>
      <c r="K154" s="37"/>
      <c r="L154" s="38"/>
      <c r="M154" s="187"/>
      <c r="N154" s="188"/>
      <c r="O154" s="76"/>
      <c r="P154" s="76"/>
      <c r="Q154" s="76"/>
      <c r="R154" s="76"/>
      <c r="S154" s="76"/>
      <c r="T154" s="7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8" t="s">
        <v>138</v>
      </c>
      <c r="AU154" s="18" t="s">
        <v>88</v>
      </c>
    </row>
    <row r="155" s="2" customFormat="1" ht="24.15" customHeight="1">
      <c r="A155" s="37"/>
      <c r="B155" s="170"/>
      <c r="C155" s="171" t="s">
        <v>188</v>
      </c>
      <c r="D155" s="171" t="s">
        <v>131</v>
      </c>
      <c r="E155" s="172" t="s">
        <v>189</v>
      </c>
      <c r="F155" s="173" t="s">
        <v>190</v>
      </c>
      <c r="G155" s="174" t="s">
        <v>142</v>
      </c>
      <c r="H155" s="175">
        <v>6</v>
      </c>
      <c r="I155" s="176"/>
      <c r="J155" s="177">
        <f>ROUND(I155*H155,2)</f>
        <v>0</v>
      </c>
      <c r="K155" s="173" t="s">
        <v>135</v>
      </c>
      <c r="L155" s="38"/>
      <c r="M155" s="178" t="s">
        <v>1</v>
      </c>
      <c r="N155" s="179" t="s">
        <v>43</v>
      </c>
      <c r="O155" s="76"/>
      <c r="P155" s="180">
        <f>O155*H155</f>
        <v>0</v>
      </c>
      <c r="Q155" s="180">
        <v>0</v>
      </c>
      <c r="R155" s="180">
        <f>Q155*H155</f>
        <v>0</v>
      </c>
      <c r="S155" s="180">
        <v>0.32500000000000001</v>
      </c>
      <c r="T155" s="181">
        <f>S155*H155</f>
        <v>1.9500000000000002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2" t="s">
        <v>136</v>
      </c>
      <c r="AT155" s="182" t="s">
        <v>131</v>
      </c>
      <c r="AU155" s="182" t="s">
        <v>88</v>
      </c>
      <c r="AY155" s="18" t="s">
        <v>129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8" t="s">
        <v>86</v>
      </c>
      <c r="BK155" s="183">
        <f>ROUND(I155*H155,2)</f>
        <v>0</v>
      </c>
      <c r="BL155" s="18" t="s">
        <v>136</v>
      </c>
      <c r="BM155" s="182" t="s">
        <v>191</v>
      </c>
    </row>
    <row r="156" s="2" customFormat="1">
      <c r="A156" s="37"/>
      <c r="B156" s="38"/>
      <c r="C156" s="37"/>
      <c r="D156" s="184" t="s">
        <v>138</v>
      </c>
      <c r="E156" s="37"/>
      <c r="F156" s="185" t="s">
        <v>192</v>
      </c>
      <c r="G156" s="37"/>
      <c r="H156" s="37"/>
      <c r="I156" s="186"/>
      <c r="J156" s="37"/>
      <c r="K156" s="37"/>
      <c r="L156" s="38"/>
      <c r="M156" s="187"/>
      <c r="N156" s="188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138</v>
      </c>
      <c r="AU156" s="18" t="s">
        <v>88</v>
      </c>
    </row>
    <row r="157" s="2" customFormat="1" ht="24.15" customHeight="1">
      <c r="A157" s="37"/>
      <c r="B157" s="170"/>
      <c r="C157" s="171" t="s">
        <v>8</v>
      </c>
      <c r="D157" s="171" t="s">
        <v>131</v>
      </c>
      <c r="E157" s="172" t="s">
        <v>193</v>
      </c>
      <c r="F157" s="173" t="s">
        <v>194</v>
      </c>
      <c r="G157" s="174" t="s">
        <v>142</v>
      </c>
      <c r="H157" s="175">
        <v>160</v>
      </c>
      <c r="I157" s="176"/>
      <c r="J157" s="177">
        <f>ROUND(I157*H157,2)</f>
        <v>0</v>
      </c>
      <c r="K157" s="173" t="s">
        <v>135</v>
      </c>
      <c r="L157" s="38"/>
      <c r="M157" s="178" t="s">
        <v>1</v>
      </c>
      <c r="N157" s="179" t="s">
        <v>43</v>
      </c>
      <c r="O157" s="76"/>
      <c r="P157" s="180">
        <f>O157*H157</f>
        <v>0</v>
      </c>
      <c r="Q157" s="180">
        <v>2.0000000000000002E-05</v>
      </c>
      <c r="R157" s="180">
        <f>Q157*H157</f>
        <v>0.0032000000000000002</v>
      </c>
      <c r="S157" s="180">
        <v>0.13800000000000001</v>
      </c>
      <c r="T157" s="181">
        <f>S157*H157</f>
        <v>22.080000000000002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2" t="s">
        <v>136</v>
      </c>
      <c r="AT157" s="182" t="s">
        <v>131</v>
      </c>
      <c r="AU157" s="182" t="s">
        <v>88</v>
      </c>
      <c r="AY157" s="18" t="s">
        <v>129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8" t="s">
        <v>86</v>
      </c>
      <c r="BK157" s="183">
        <f>ROUND(I157*H157,2)</f>
        <v>0</v>
      </c>
      <c r="BL157" s="18" t="s">
        <v>136</v>
      </c>
      <c r="BM157" s="182" t="s">
        <v>195</v>
      </c>
    </row>
    <row r="158" s="2" customFormat="1">
      <c r="A158" s="37"/>
      <c r="B158" s="38"/>
      <c r="C158" s="37"/>
      <c r="D158" s="184" t="s">
        <v>138</v>
      </c>
      <c r="E158" s="37"/>
      <c r="F158" s="185" t="s">
        <v>196</v>
      </c>
      <c r="G158" s="37"/>
      <c r="H158" s="37"/>
      <c r="I158" s="186"/>
      <c r="J158" s="37"/>
      <c r="K158" s="37"/>
      <c r="L158" s="38"/>
      <c r="M158" s="187"/>
      <c r="N158" s="188"/>
      <c r="O158" s="76"/>
      <c r="P158" s="76"/>
      <c r="Q158" s="76"/>
      <c r="R158" s="76"/>
      <c r="S158" s="76"/>
      <c r="T158" s="7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8" t="s">
        <v>138</v>
      </c>
      <c r="AU158" s="18" t="s">
        <v>88</v>
      </c>
    </row>
    <row r="159" s="13" customFormat="1">
      <c r="A159" s="13"/>
      <c r="B159" s="189"/>
      <c r="C159" s="13"/>
      <c r="D159" s="190" t="s">
        <v>145</v>
      </c>
      <c r="E159" s="191" t="s">
        <v>1</v>
      </c>
      <c r="F159" s="192" t="s">
        <v>197</v>
      </c>
      <c r="G159" s="13"/>
      <c r="H159" s="193">
        <v>160</v>
      </c>
      <c r="I159" s="194"/>
      <c r="J159" s="13"/>
      <c r="K159" s="13"/>
      <c r="L159" s="189"/>
      <c r="M159" s="195"/>
      <c r="N159" s="196"/>
      <c r="O159" s="196"/>
      <c r="P159" s="196"/>
      <c r="Q159" s="196"/>
      <c r="R159" s="196"/>
      <c r="S159" s="196"/>
      <c r="T159" s="19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1" t="s">
        <v>145</v>
      </c>
      <c r="AU159" s="191" t="s">
        <v>88</v>
      </c>
      <c r="AV159" s="13" t="s">
        <v>88</v>
      </c>
      <c r="AW159" s="13" t="s">
        <v>33</v>
      </c>
      <c r="AX159" s="13" t="s">
        <v>86</v>
      </c>
      <c r="AY159" s="191" t="s">
        <v>129</v>
      </c>
    </row>
    <row r="160" s="2" customFormat="1" ht="16.5" customHeight="1">
      <c r="A160" s="37"/>
      <c r="B160" s="170"/>
      <c r="C160" s="171" t="s">
        <v>198</v>
      </c>
      <c r="D160" s="171" t="s">
        <v>131</v>
      </c>
      <c r="E160" s="172" t="s">
        <v>199</v>
      </c>
      <c r="F160" s="173" t="s">
        <v>200</v>
      </c>
      <c r="G160" s="174" t="s">
        <v>201</v>
      </c>
      <c r="H160" s="175">
        <v>140</v>
      </c>
      <c r="I160" s="176"/>
      <c r="J160" s="177">
        <f>ROUND(I160*H160,2)</f>
        <v>0</v>
      </c>
      <c r="K160" s="173" t="s">
        <v>135</v>
      </c>
      <c r="L160" s="38"/>
      <c r="M160" s="178" t="s">
        <v>1</v>
      </c>
      <c r="N160" s="179" t="s">
        <v>43</v>
      </c>
      <c r="O160" s="76"/>
      <c r="P160" s="180">
        <f>O160*H160</f>
        <v>0</v>
      </c>
      <c r="Q160" s="180">
        <v>0</v>
      </c>
      <c r="R160" s="180">
        <f>Q160*H160</f>
        <v>0</v>
      </c>
      <c r="S160" s="180">
        <v>0.28999999999999998</v>
      </c>
      <c r="T160" s="181">
        <f>S160*H160</f>
        <v>40.599999999999994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2" t="s">
        <v>136</v>
      </c>
      <c r="AT160" s="182" t="s">
        <v>131</v>
      </c>
      <c r="AU160" s="182" t="s">
        <v>88</v>
      </c>
      <c r="AY160" s="18" t="s">
        <v>129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8" t="s">
        <v>86</v>
      </c>
      <c r="BK160" s="183">
        <f>ROUND(I160*H160,2)</f>
        <v>0</v>
      </c>
      <c r="BL160" s="18" t="s">
        <v>136</v>
      </c>
      <c r="BM160" s="182" t="s">
        <v>202</v>
      </c>
    </row>
    <row r="161" s="2" customFormat="1">
      <c r="A161" s="37"/>
      <c r="B161" s="38"/>
      <c r="C161" s="37"/>
      <c r="D161" s="184" t="s">
        <v>138</v>
      </c>
      <c r="E161" s="37"/>
      <c r="F161" s="185" t="s">
        <v>203</v>
      </c>
      <c r="G161" s="37"/>
      <c r="H161" s="37"/>
      <c r="I161" s="186"/>
      <c r="J161" s="37"/>
      <c r="K161" s="37"/>
      <c r="L161" s="38"/>
      <c r="M161" s="187"/>
      <c r="N161" s="188"/>
      <c r="O161" s="76"/>
      <c r="P161" s="76"/>
      <c r="Q161" s="76"/>
      <c r="R161" s="76"/>
      <c r="S161" s="76"/>
      <c r="T161" s="7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8" t="s">
        <v>138</v>
      </c>
      <c r="AU161" s="18" t="s">
        <v>88</v>
      </c>
    </row>
    <row r="162" s="2" customFormat="1" ht="16.5" customHeight="1">
      <c r="A162" s="37"/>
      <c r="B162" s="170"/>
      <c r="C162" s="171" t="s">
        <v>204</v>
      </c>
      <c r="D162" s="171" t="s">
        <v>131</v>
      </c>
      <c r="E162" s="172" t="s">
        <v>205</v>
      </c>
      <c r="F162" s="173" t="s">
        <v>206</v>
      </c>
      <c r="G162" s="174" t="s">
        <v>201</v>
      </c>
      <c r="H162" s="175">
        <v>202</v>
      </c>
      <c r="I162" s="176"/>
      <c r="J162" s="177">
        <f>ROUND(I162*H162,2)</f>
        <v>0</v>
      </c>
      <c r="K162" s="173" t="s">
        <v>135</v>
      </c>
      <c r="L162" s="38"/>
      <c r="M162" s="178" t="s">
        <v>1</v>
      </c>
      <c r="N162" s="179" t="s">
        <v>43</v>
      </c>
      <c r="O162" s="76"/>
      <c r="P162" s="180">
        <f>O162*H162</f>
        <v>0</v>
      </c>
      <c r="Q162" s="180">
        <v>0.00055999999999999995</v>
      </c>
      <c r="R162" s="180">
        <f>Q162*H162</f>
        <v>0.11311999999999998</v>
      </c>
      <c r="S162" s="180">
        <v>0</v>
      </c>
      <c r="T162" s="18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2" t="s">
        <v>136</v>
      </c>
      <c r="AT162" s="182" t="s">
        <v>131</v>
      </c>
      <c r="AU162" s="182" t="s">
        <v>88</v>
      </c>
      <c r="AY162" s="18" t="s">
        <v>129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8" t="s">
        <v>86</v>
      </c>
      <c r="BK162" s="183">
        <f>ROUND(I162*H162,2)</f>
        <v>0</v>
      </c>
      <c r="BL162" s="18" t="s">
        <v>136</v>
      </c>
      <c r="BM162" s="182" t="s">
        <v>207</v>
      </c>
    </row>
    <row r="163" s="2" customFormat="1">
      <c r="A163" s="37"/>
      <c r="B163" s="38"/>
      <c r="C163" s="37"/>
      <c r="D163" s="184" t="s">
        <v>138</v>
      </c>
      <c r="E163" s="37"/>
      <c r="F163" s="185" t="s">
        <v>208</v>
      </c>
      <c r="G163" s="37"/>
      <c r="H163" s="37"/>
      <c r="I163" s="186"/>
      <c r="J163" s="37"/>
      <c r="K163" s="37"/>
      <c r="L163" s="38"/>
      <c r="M163" s="187"/>
      <c r="N163" s="188"/>
      <c r="O163" s="76"/>
      <c r="P163" s="76"/>
      <c r="Q163" s="76"/>
      <c r="R163" s="76"/>
      <c r="S163" s="76"/>
      <c r="T163" s="7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8" t="s">
        <v>138</v>
      </c>
      <c r="AU163" s="18" t="s">
        <v>88</v>
      </c>
    </row>
    <row r="164" s="13" customFormat="1">
      <c r="A164" s="13"/>
      <c r="B164" s="189"/>
      <c r="C164" s="13"/>
      <c r="D164" s="190" t="s">
        <v>145</v>
      </c>
      <c r="E164" s="191" t="s">
        <v>1</v>
      </c>
      <c r="F164" s="192" t="s">
        <v>209</v>
      </c>
      <c r="G164" s="13"/>
      <c r="H164" s="193">
        <v>16</v>
      </c>
      <c r="I164" s="194"/>
      <c r="J164" s="13"/>
      <c r="K164" s="13"/>
      <c r="L164" s="189"/>
      <c r="M164" s="195"/>
      <c r="N164" s="196"/>
      <c r="O164" s="196"/>
      <c r="P164" s="196"/>
      <c r="Q164" s="196"/>
      <c r="R164" s="196"/>
      <c r="S164" s="196"/>
      <c r="T164" s="19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1" t="s">
        <v>145</v>
      </c>
      <c r="AU164" s="191" t="s">
        <v>88</v>
      </c>
      <c r="AV164" s="13" t="s">
        <v>88</v>
      </c>
      <c r="AW164" s="13" t="s">
        <v>33</v>
      </c>
      <c r="AX164" s="13" t="s">
        <v>78</v>
      </c>
      <c r="AY164" s="191" t="s">
        <v>129</v>
      </c>
    </row>
    <row r="165" s="13" customFormat="1">
      <c r="A165" s="13"/>
      <c r="B165" s="189"/>
      <c r="C165" s="13"/>
      <c r="D165" s="190" t="s">
        <v>145</v>
      </c>
      <c r="E165" s="191" t="s">
        <v>1</v>
      </c>
      <c r="F165" s="192" t="s">
        <v>210</v>
      </c>
      <c r="G165" s="13"/>
      <c r="H165" s="193">
        <v>104</v>
      </c>
      <c r="I165" s="194"/>
      <c r="J165" s="13"/>
      <c r="K165" s="13"/>
      <c r="L165" s="189"/>
      <c r="M165" s="195"/>
      <c r="N165" s="196"/>
      <c r="O165" s="196"/>
      <c r="P165" s="196"/>
      <c r="Q165" s="196"/>
      <c r="R165" s="196"/>
      <c r="S165" s="196"/>
      <c r="T165" s="19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1" t="s">
        <v>145</v>
      </c>
      <c r="AU165" s="191" t="s">
        <v>88</v>
      </c>
      <c r="AV165" s="13" t="s">
        <v>88</v>
      </c>
      <c r="AW165" s="13" t="s">
        <v>33</v>
      </c>
      <c r="AX165" s="13" t="s">
        <v>78</v>
      </c>
      <c r="AY165" s="191" t="s">
        <v>129</v>
      </c>
    </row>
    <row r="166" s="13" customFormat="1">
      <c r="A166" s="13"/>
      <c r="B166" s="189"/>
      <c r="C166" s="13"/>
      <c r="D166" s="190" t="s">
        <v>145</v>
      </c>
      <c r="E166" s="191" t="s">
        <v>1</v>
      </c>
      <c r="F166" s="192" t="s">
        <v>211</v>
      </c>
      <c r="G166" s="13"/>
      <c r="H166" s="193">
        <v>14</v>
      </c>
      <c r="I166" s="194"/>
      <c r="J166" s="13"/>
      <c r="K166" s="13"/>
      <c r="L166" s="189"/>
      <c r="M166" s="195"/>
      <c r="N166" s="196"/>
      <c r="O166" s="196"/>
      <c r="P166" s="196"/>
      <c r="Q166" s="196"/>
      <c r="R166" s="196"/>
      <c r="S166" s="196"/>
      <c r="T166" s="19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1" t="s">
        <v>145</v>
      </c>
      <c r="AU166" s="191" t="s">
        <v>88</v>
      </c>
      <c r="AV166" s="13" t="s">
        <v>88</v>
      </c>
      <c r="AW166" s="13" t="s">
        <v>33</v>
      </c>
      <c r="AX166" s="13" t="s">
        <v>78</v>
      </c>
      <c r="AY166" s="191" t="s">
        <v>129</v>
      </c>
    </row>
    <row r="167" s="13" customFormat="1">
      <c r="A167" s="13"/>
      <c r="B167" s="189"/>
      <c r="C167" s="13"/>
      <c r="D167" s="190" t="s">
        <v>145</v>
      </c>
      <c r="E167" s="191" t="s">
        <v>1</v>
      </c>
      <c r="F167" s="192" t="s">
        <v>212</v>
      </c>
      <c r="G167" s="13"/>
      <c r="H167" s="193">
        <v>22</v>
      </c>
      <c r="I167" s="194"/>
      <c r="J167" s="13"/>
      <c r="K167" s="13"/>
      <c r="L167" s="189"/>
      <c r="M167" s="195"/>
      <c r="N167" s="196"/>
      <c r="O167" s="196"/>
      <c r="P167" s="196"/>
      <c r="Q167" s="196"/>
      <c r="R167" s="196"/>
      <c r="S167" s="196"/>
      <c r="T167" s="19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1" t="s">
        <v>145</v>
      </c>
      <c r="AU167" s="191" t="s">
        <v>88</v>
      </c>
      <c r="AV167" s="13" t="s">
        <v>88</v>
      </c>
      <c r="AW167" s="13" t="s">
        <v>33</v>
      </c>
      <c r="AX167" s="13" t="s">
        <v>78</v>
      </c>
      <c r="AY167" s="191" t="s">
        <v>129</v>
      </c>
    </row>
    <row r="168" s="13" customFormat="1">
      <c r="A168" s="13"/>
      <c r="B168" s="189"/>
      <c r="C168" s="13"/>
      <c r="D168" s="190" t="s">
        <v>145</v>
      </c>
      <c r="E168" s="191" t="s">
        <v>1</v>
      </c>
      <c r="F168" s="192" t="s">
        <v>213</v>
      </c>
      <c r="G168" s="13"/>
      <c r="H168" s="193">
        <v>46</v>
      </c>
      <c r="I168" s="194"/>
      <c r="J168" s="13"/>
      <c r="K168" s="13"/>
      <c r="L168" s="189"/>
      <c r="M168" s="195"/>
      <c r="N168" s="196"/>
      <c r="O168" s="196"/>
      <c r="P168" s="196"/>
      <c r="Q168" s="196"/>
      <c r="R168" s="196"/>
      <c r="S168" s="196"/>
      <c r="T168" s="19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1" t="s">
        <v>145</v>
      </c>
      <c r="AU168" s="191" t="s">
        <v>88</v>
      </c>
      <c r="AV168" s="13" t="s">
        <v>88</v>
      </c>
      <c r="AW168" s="13" t="s">
        <v>33</v>
      </c>
      <c r="AX168" s="13" t="s">
        <v>78</v>
      </c>
      <c r="AY168" s="191" t="s">
        <v>129</v>
      </c>
    </row>
    <row r="169" s="14" customFormat="1">
      <c r="A169" s="14"/>
      <c r="B169" s="198"/>
      <c r="C169" s="14"/>
      <c r="D169" s="190" t="s">
        <v>145</v>
      </c>
      <c r="E169" s="199" t="s">
        <v>1</v>
      </c>
      <c r="F169" s="200" t="s">
        <v>148</v>
      </c>
      <c r="G169" s="14"/>
      <c r="H169" s="201">
        <v>202</v>
      </c>
      <c r="I169" s="202"/>
      <c r="J169" s="14"/>
      <c r="K169" s="14"/>
      <c r="L169" s="198"/>
      <c r="M169" s="203"/>
      <c r="N169" s="204"/>
      <c r="O169" s="204"/>
      <c r="P169" s="204"/>
      <c r="Q169" s="204"/>
      <c r="R169" s="204"/>
      <c r="S169" s="204"/>
      <c r="T169" s="20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9" t="s">
        <v>145</v>
      </c>
      <c r="AU169" s="199" t="s">
        <v>88</v>
      </c>
      <c r="AV169" s="14" t="s">
        <v>136</v>
      </c>
      <c r="AW169" s="14" t="s">
        <v>33</v>
      </c>
      <c r="AX169" s="14" t="s">
        <v>86</v>
      </c>
      <c r="AY169" s="199" t="s">
        <v>129</v>
      </c>
    </row>
    <row r="170" s="2" customFormat="1" ht="21.75" customHeight="1">
      <c r="A170" s="37"/>
      <c r="B170" s="170"/>
      <c r="C170" s="171" t="s">
        <v>214</v>
      </c>
      <c r="D170" s="171" t="s">
        <v>131</v>
      </c>
      <c r="E170" s="172" t="s">
        <v>215</v>
      </c>
      <c r="F170" s="173" t="s">
        <v>216</v>
      </c>
      <c r="G170" s="174" t="s">
        <v>201</v>
      </c>
      <c r="H170" s="175">
        <v>202</v>
      </c>
      <c r="I170" s="176"/>
      <c r="J170" s="177">
        <f>ROUND(I170*H170,2)</f>
        <v>0</v>
      </c>
      <c r="K170" s="173" t="s">
        <v>135</v>
      </c>
      <c r="L170" s="38"/>
      <c r="M170" s="178" t="s">
        <v>1</v>
      </c>
      <c r="N170" s="179" t="s">
        <v>43</v>
      </c>
      <c r="O170" s="76"/>
      <c r="P170" s="180">
        <f>O170*H170</f>
        <v>0</v>
      </c>
      <c r="Q170" s="180">
        <v>0</v>
      </c>
      <c r="R170" s="180">
        <f>Q170*H170</f>
        <v>0</v>
      </c>
      <c r="S170" s="180">
        <v>0</v>
      </c>
      <c r="T170" s="18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2" t="s">
        <v>136</v>
      </c>
      <c r="AT170" s="182" t="s">
        <v>131</v>
      </c>
      <c r="AU170" s="182" t="s">
        <v>88</v>
      </c>
      <c r="AY170" s="18" t="s">
        <v>129</v>
      </c>
      <c r="BE170" s="183">
        <f>IF(N170="základní",J170,0)</f>
        <v>0</v>
      </c>
      <c r="BF170" s="183">
        <f>IF(N170="snížená",J170,0)</f>
        <v>0</v>
      </c>
      <c r="BG170" s="183">
        <f>IF(N170="zákl. přenesená",J170,0)</f>
        <v>0</v>
      </c>
      <c r="BH170" s="183">
        <f>IF(N170="sníž. přenesená",J170,0)</f>
        <v>0</v>
      </c>
      <c r="BI170" s="183">
        <f>IF(N170="nulová",J170,0)</f>
        <v>0</v>
      </c>
      <c r="BJ170" s="18" t="s">
        <v>86</v>
      </c>
      <c r="BK170" s="183">
        <f>ROUND(I170*H170,2)</f>
        <v>0</v>
      </c>
      <c r="BL170" s="18" t="s">
        <v>136</v>
      </c>
      <c r="BM170" s="182" t="s">
        <v>217</v>
      </c>
    </row>
    <row r="171" s="2" customFormat="1">
      <c r="A171" s="37"/>
      <c r="B171" s="38"/>
      <c r="C171" s="37"/>
      <c r="D171" s="184" t="s">
        <v>138</v>
      </c>
      <c r="E171" s="37"/>
      <c r="F171" s="185" t="s">
        <v>218</v>
      </c>
      <c r="G171" s="37"/>
      <c r="H171" s="37"/>
      <c r="I171" s="186"/>
      <c r="J171" s="37"/>
      <c r="K171" s="37"/>
      <c r="L171" s="38"/>
      <c r="M171" s="187"/>
      <c r="N171" s="188"/>
      <c r="O171" s="76"/>
      <c r="P171" s="76"/>
      <c r="Q171" s="76"/>
      <c r="R171" s="76"/>
      <c r="S171" s="76"/>
      <c r="T171" s="7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8" t="s">
        <v>138</v>
      </c>
      <c r="AU171" s="18" t="s">
        <v>88</v>
      </c>
    </row>
    <row r="172" s="2" customFormat="1" ht="24.15" customHeight="1">
      <c r="A172" s="37"/>
      <c r="B172" s="170"/>
      <c r="C172" s="171" t="s">
        <v>219</v>
      </c>
      <c r="D172" s="171" t="s">
        <v>131</v>
      </c>
      <c r="E172" s="172" t="s">
        <v>220</v>
      </c>
      <c r="F172" s="173" t="s">
        <v>221</v>
      </c>
      <c r="G172" s="174" t="s">
        <v>134</v>
      </c>
      <c r="H172" s="175">
        <v>10</v>
      </c>
      <c r="I172" s="176"/>
      <c r="J172" s="177">
        <f>ROUND(I172*H172,2)</f>
        <v>0</v>
      </c>
      <c r="K172" s="173" t="s">
        <v>135</v>
      </c>
      <c r="L172" s="38"/>
      <c r="M172" s="178" t="s">
        <v>1</v>
      </c>
      <c r="N172" s="179" t="s">
        <v>43</v>
      </c>
      <c r="O172" s="76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2" t="s">
        <v>136</v>
      </c>
      <c r="AT172" s="182" t="s">
        <v>131</v>
      </c>
      <c r="AU172" s="182" t="s">
        <v>88</v>
      </c>
      <c r="AY172" s="18" t="s">
        <v>129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18" t="s">
        <v>86</v>
      </c>
      <c r="BK172" s="183">
        <f>ROUND(I172*H172,2)</f>
        <v>0</v>
      </c>
      <c r="BL172" s="18" t="s">
        <v>136</v>
      </c>
      <c r="BM172" s="182" t="s">
        <v>222</v>
      </c>
    </row>
    <row r="173" s="2" customFormat="1">
      <c r="A173" s="37"/>
      <c r="B173" s="38"/>
      <c r="C173" s="37"/>
      <c r="D173" s="184" t="s">
        <v>138</v>
      </c>
      <c r="E173" s="37"/>
      <c r="F173" s="185" t="s">
        <v>223</v>
      </c>
      <c r="G173" s="37"/>
      <c r="H173" s="37"/>
      <c r="I173" s="186"/>
      <c r="J173" s="37"/>
      <c r="K173" s="37"/>
      <c r="L173" s="38"/>
      <c r="M173" s="187"/>
      <c r="N173" s="188"/>
      <c r="O173" s="76"/>
      <c r="P173" s="76"/>
      <c r="Q173" s="76"/>
      <c r="R173" s="76"/>
      <c r="S173" s="76"/>
      <c r="T173" s="7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8" t="s">
        <v>138</v>
      </c>
      <c r="AU173" s="18" t="s">
        <v>88</v>
      </c>
    </row>
    <row r="174" s="2" customFormat="1" ht="33" customHeight="1">
      <c r="A174" s="37"/>
      <c r="B174" s="170"/>
      <c r="C174" s="171" t="s">
        <v>224</v>
      </c>
      <c r="D174" s="171" t="s">
        <v>131</v>
      </c>
      <c r="E174" s="172" t="s">
        <v>225</v>
      </c>
      <c r="F174" s="173" t="s">
        <v>226</v>
      </c>
      <c r="G174" s="174" t="s">
        <v>227</v>
      </c>
      <c r="H174" s="175">
        <v>36.100000000000001</v>
      </c>
      <c r="I174" s="176"/>
      <c r="J174" s="177">
        <f>ROUND(I174*H174,2)</f>
        <v>0</v>
      </c>
      <c r="K174" s="173" t="s">
        <v>135</v>
      </c>
      <c r="L174" s="38"/>
      <c r="M174" s="178" t="s">
        <v>1</v>
      </c>
      <c r="N174" s="179" t="s">
        <v>43</v>
      </c>
      <c r="O174" s="76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2" t="s">
        <v>136</v>
      </c>
      <c r="AT174" s="182" t="s">
        <v>131</v>
      </c>
      <c r="AU174" s="182" t="s">
        <v>88</v>
      </c>
      <c r="AY174" s="18" t="s">
        <v>129</v>
      </c>
      <c r="BE174" s="183">
        <f>IF(N174="základní",J174,0)</f>
        <v>0</v>
      </c>
      <c r="BF174" s="183">
        <f>IF(N174="snížená",J174,0)</f>
        <v>0</v>
      </c>
      <c r="BG174" s="183">
        <f>IF(N174="zákl. přenesená",J174,0)</f>
        <v>0</v>
      </c>
      <c r="BH174" s="183">
        <f>IF(N174="sníž. přenesená",J174,0)</f>
        <v>0</v>
      </c>
      <c r="BI174" s="183">
        <f>IF(N174="nulová",J174,0)</f>
        <v>0</v>
      </c>
      <c r="BJ174" s="18" t="s">
        <v>86</v>
      </c>
      <c r="BK174" s="183">
        <f>ROUND(I174*H174,2)</f>
        <v>0</v>
      </c>
      <c r="BL174" s="18" t="s">
        <v>136</v>
      </c>
      <c r="BM174" s="182" t="s">
        <v>228</v>
      </c>
    </row>
    <row r="175" s="2" customFormat="1">
      <c r="A175" s="37"/>
      <c r="B175" s="38"/>
      <c r="C175" s="37"/>
      <c r="D175" s="184" t="s">
        <v>138</v>
      </c>
      <c r="E175" s="37"/>
      <c r="F175" s="185" t="s">
        <v>229</v>
      </c>
      <c r="G175" s="37"/>
      <c r="H175" s="37"/>
      <c r="I175" s="186"/>
      <c r="J175" s="37"/>
      <c r="K175" s="37"/>
      <c r="L175" s="38"/>
      <c r="M175" s="187"/>
      <c r="N175" s="188"/>
      <c r="O175" s="76"/>
      <c r="P175" s="76"/>
      <c r="Q175" s="76"/>
      <c r="R175" s="76"/>
      <c r="S175" s="76"/>
      <c r="T175" s="7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8" t="s">
        <v>138</v>
      </c>
      <c r="AU175" s="18" t="s">
        <v>88</v>
      </c>
    </row>
    <row r="176" s="13" customFormat="1">
      <c r="A176" s="13"/>
      <c r="B176" s="189"/>
      <c r="C176" s="13"/>
      <c r="D176" s="190" t="s">
        <v>145</v>
      </c>
      <c r="E176" s="191" t="s">
        <v>1</v>
      </c>
      <c r="F176" s="192" t="s">
        <v>230</v>
      </c>
      <c r="G176" s="13"/>
      <c r="H176" s="193">
        <v>2.25</v>
      </c>
      <c r="I176" s="194"/>
      <c r="J176" s="13"/>
      <c r="K176" s="13"/>
      <c r="L176" s="189"/>
      <c r="M176" s="195"/>
      <c r="N176" s="196"/>
      <c r="O176" s="196"/>
      <c r="P176" s="196"/>
      <c r="Q176" s="196"/>
      <c r="R176" s="196"/>
      <c r="S176" s="196"/>
      <c r="T176" s="19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1" t="s">
        <v>145</v>
      </c>
      <c r="AU176" s="191" t="s">
        <v>88</v>
      </c>
      <c r="AV176" s="13" t="s">
        <v>88</v>
      </c>
      <c r="AW176" s="13" t="s">
        <v>33</v>
      </c>
      <c r="AX176" s="13" t="s">
        <v>78</v>
      </c>
      <c r="AY176" s="191" t="s">
        <v>129</v>
      </c>
    </row>
    <row r="177" s="13" customFormat="1">
      <c r="A177" s="13"/>
      <c r="B177" s="189"/>
      <c r="C177" s="13"/>
      <c r="D177" s="190" t="s">
        <v>145</v>
      </c>
      <c r="E177" s="191" t="s">
        <v>1</v>
      </c>
      <c r="F177" s="192" t="s">
        <v>231</v>
      </c>
      <c r="G177" s="13"/>
      <c r="H177" s="193">
        <v>18.75</v>
      </c>
      <c r="I177" s="194"/>
      <c r="J177" s="13"/>
      <c r="K177" s="13"/>
      <c r="L177" s="189"/>
      <c r="M177" s="195"/>
      <c r="N177" s="196"/>
      <c r="O177" s="196"/>
      <c r="P177" s="196"/>
      <c r="Q177" s="196"/>
      <c r="R177" s="196"/>
      <c r="S177" s="196"/>
      <c r="T177" s="19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1" t="s">
        <v>145</v>
      </c>
      <c r="AU177" s="191" t="s">
        <v>88</v>
      </c>
      <c r="AV177" s="13" t="s">
        <v>88</v>
      </c>
      <c r="AW177" s="13" t="s">
        <v>33</v>
      </c>
      <c r="AX177" s="13" t="s">
        <v>78</v>
      </c>
      <c r="AY177" s="191" t="s">
        <v>129</v>
      </c>
    </row>
    <row r="178" s="13" customFormat="1">
      <c r="A178" s="13"/>
      <c r="B178" s="189"/>
      <c r="C178" s="13"/>
      <c r="D178" s="190" t="s">
        <v>145</v>
      </c>
      <c r="E178" s="191" t="s">
        <v>1</v>
      </c>
      <c r="F178" s="192" t="s">
        <v>232</v>
      </c>
      <c r="G178" s="13"/>
      <c r="H178" s="193">
        <v>3.6000000000000001</v>
      </c>
      <c r="I178" s="194"/>
      <c r="J178" s="13"/>
      <c r="K178" s="13"/>
      <c r="L178" s="189"/>
      <c r="M178" s="195"/>
      <c r="N178" s="196"/>
      <c r="O178" s="196"/>
      <c r="P178" s="196"/>
      <c r="Q178" s="196"/>
      <c r="R178" s="196"/>
      <c r="S178" s="196"/>
      <c r="T178" s="19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1" t="s">
        <v>145</v>
      </c>
      <c r="AU178" s="191" t="s">
        <v>88</v>
      </c>
      <c r="AV178" s="13" t="s">
        <v>88</v>
      </c>
      <c r="AW178" s="13" t="s">
        <v>33</v>
      </c>
      <c r="AX178" s="13" t="s">
        <v>78</v>
      </c>
      <c r="AY178" s="191" t="s">
        <v>129</v>
      </c>
    </row>
    <row r="179" s="13" customFormat="1">
      <c r="A179" s="13"/>
      <c r="B179" s="189"/>
      <c r="C179" s="13"/>
      <c r="D179" s="190" t="s">
        <v>145</v>
      </c>
      <c r="E179" s="191" t="s">
        <v>1</v>
      </c>
      <c r="F179" s="192" t="s">
        <v>233</v>
      </c>
      <c r="G179" s="13"/>
      <c r="H179" s="193">
        <v>6</v>
      </c>
      <c r="I179" s="194"/>
      <c r="J179" s="13"/>
      <c r="K179" s="13"/>
      <c r="L179" s="189"/>
      <c r="M179" s="195"/>
      <c r="N179" s="196"/>
      <c r="O179" s="196"/>
      <c r="P179" s="196"/>
      <c r="Q179" s="196"/>
      <c r="R179" s="196"/>
      <c r="S179" s="196"/>
      <c r="T179" s="19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1" t="s">
        <v>145</v>
      </c>
      <c r="AU179" s="191" t="s">
        <v>88</v>
      </c>
      <c r="AV179" s="13" t="s">
        <v>88</v>
      </c>
      <c r="AW179" s="13" t="s">
        <v>33</v>
      </c>
      <c r="AX179" s="13" t="s">
        <v>78</v>
      </c>
      <c r="AY179" s="191" t="s">
        <v>129</v>
      </c>
    </row>
    <row r="180" s="13" customFormat="1">
      <c r="A180" s="13"/>
      <c r="B180" s="189"/>
      <c r="C180" s="13"/>
      <c r="D180" s="190" t="s">
        <v>145</v>
      </c>
      <c r="E180" s="191" t="s">
        <v>1</v>
      </c>
      <c r="F180" s="192" t="s">
        <v>234</v>
      </c>
      <c r="G180" s="13"/>
      <c r="H180" s="193">
        <v>5.5</v>
      </c>
      <c r="I180" s="194"/>
      <c r="J180" s="13"/>
      <c r="K180" s="13"/>
      <c r="L180" s="189"/>
      <c r="M180" s="195"/>
      <c r="N180" s="196"/>
      <c r="O180" s="196"/>
      <c r="P180" s="196"/>
      <c r="Q180" s="196"/>
      <c r="R180" s="196"/>
      <c r="S180" s="196"/>
      <c r="T180" s="19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1" t="s">
        <v>145</v>
      </c>
      <c r="AU180" s="191" t="s">
        <v>88</v>
      </c>
      <c r="AV180" s="13" t="s">
        <v>88</v>
      </c>
      <c r="AW180" s="13" t="s">
        <v>33</v>
      </c>
      <c r="AX180" s="13" t="s">
        <v>78</v>
      </c>
      <c r="AY180" s="191" t="s">
        <v>129</v>
      </c>
    </row>
    <row r="181" s="14" customFormat="1">
      <c r="A181" s="14"/>
      <c r="B181" s="198"/>
      <c r="C181" s="14"/>
      <c r="D181" s="190" t="s">
        <v>145</v>
      </c>
      <c r="E181" s="199" t="s">
        <v>1</v>
      </c>
      <c r="F181" s="200" t="s">
        <v>148</v>
      </c>
      <c r="G181" s="14"/>
      <c r="H181" s="201">
        <v>36.100000000000001</v>
      </c>
      <c r="I181" s="202"/>
      <c r="J181" s="14"/>
      <c r="K181" s="14"/>
      <c r="L181" s="198"/>
      <c r="M181" s="203"/>
      <c r="N181" s="204"/>
      <c r="O181" s="204"/>
      <c r="P181" s="204"/>
      <c r="Q181" s="204"/>
      <c r="R181" s="204"/>
      <c r="S181" s="204"/>
      <c r="T181" s="20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9" t="s">
        <v>145</v>
      </c>
      <c r="AU181" s="199" t="s">
        <v>88</v>
      </c>
      <c r="AV181" s="14" t="s">
        <v>136</v>
      </c>
      <c r="AW181" s="14" t="s">
        <v>33</v>
      </c>
      <c r="AX181" s="14" t="s">
        <v>86</v>
      </c>
      <c r="AY181" s="199" t="s">
        <v>129</v>
      </c>
    </row>
    <row r="182" s="2" customFormat="1" ht="24.15" customHeight="1">
      <c r="A182" s="37"/>
      <c r="B182" s="170"/>
      <c r="C182" s="171" t="s">
        <v>235</v>
      </c>
      <c r="D182" s="171" t="s">
        <v>131</v>
      </c>
      <c r="E182" s="172" t="s">
        <v>236</v>
      </c>
      <c r="F182" s="173" t="s">
        <v>237</v>
      </c>
      <c r="G182" s="174" t="s">
        <v>142</v>
      </c>
      <c r="H182" s="175">
        <v>530</v>
      </c>
      <c r="I182" s="176"/>
      <c r="J182" s="177">
        <f>ROUND(I182*H182,2)</f>
        <v>0</v>
      </c>
      <c r="K182" s="173" t="s">
        <v>135</v>
      </c>
      <c r="L182" s="38"/>
      <c r="M182" s="178" t="s">
        <v>1</v>
      </c>
      <c r="N182" s="179" t="s">
        <v>43</v>
      </c>
      <c r="O182" s="76"/>
      <c r="P182" s="180">
        <f>O182*H182</f>
        <v>0</v>
      </c>
      <c r="Q182" s="180">
        <v>0.00010000000000000001</v>
      </c>
      <c r="R182" s="180">
        <f>Q182*H182</f>
        <v>0.053000000000000005</v>
      </c>
      <c r="S182" s="180">
        <v>0</v>
      </c>
      <c r="T182" s="18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2" t="s">
        <v>136</v>
      </c>
      <c r="AT182" s="182" t="s">
        <v>131</v>
      </c>
      <c r="AU182" s="182" t="s">
        <v>88</v>
      </c>
      <c r="AY182" s="18" t="s">
        <v>129</v>
      </c>
      <c r="BE182" s="183">
        <f>IF(N182="základní",J182,0)</f>
        <v>0</v>
      </c>
      <c r="BF182" s="183">
        <f>IF(N182="snížená",J182,0)</f>
        <v>0</v>
      </c>
      <c r="BG182" s="183">
        <f>IF(N182="zákl. přenesená",J182,0)</f>
        <v>0</v>
      </c>
      <c r="BH182" s="183">
        <f>IF(N182="sníž. přenesená",J182,0)</f>
        <v>0</v>
      </c>
      <c r="BI182" s="183">
        <f>IF(N182="nulová",J182,0)</f>
        <v>0</v>
      </c>
      <c r="BJ182" s="18" t="s">
        <v>86</v>
      </c>
      <c r="BK182" s="183">
        <f>ROUND(I182*H182,2)</f>
        <v>0</v>
      </c>
      <c r="BL182" s="18" t="s">
        <v>136</v>
      </c>
      <c r="BM182" s="182" t="s">
        <v>238</v>
      </c>
    </row>
    <row r="183" s="2" customFormat="1">
      <c r="A183" s="37"/>
      <c r="B183" s="38"/>
      <c r="C183" s="37"/>
      <c r="D183" s="184" t="s">
        <v>138</v>
      </c>
      <c r="E183" s="37"/>
      <c r="F183" s="185" t="s">
        <v>239</v>
      </c>
      <c r="G183" s="37"/>
      <c r="H183" s="37"/>
      <c r="I183" s="186"/>
      <c r="J183" s="37"/>
      <c r="K183" s="37"/>
      <c r="L183" s="38"/>
      <c r="M183" s="187"/>
      <c r="N183" s="188"/>
      <c r="O183" s="76"/>
      <c r="P183" s="76"/>
      <c r="Q183" s="76"/>
      <c r="R183" s="76"/>
      <c r="S183" s="76"/>
      <c r="T183" s="7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8" t="s">
        <v>138</v>
      </c>
      <c r="AU183" s="18" t="s">
        <v>88</v>
      </c>
    </row>
    <row r="184" s="13" customFormat="1">
      <c r="A184" s="13"/>
      <c r="B184" s="189"/>
      <c r="C184" s="13"/>
      <c r="D184" s="190" t="s">
        <v>145</v>
      </c>
      <c r="E184" s="191" t="s">
        <v>1</v>
      </c>
      <c r="F184" s="192" t="s">
        <v>240</v>
      </c>
      <c r="G184" s="13"/>
      <c r="H184" s="193">
        <v>530</v>
      </c>
      <c r="I184" s="194"/>
      <c r="J184" s="13"/>
      <c r="K184" s="13"/>
      <c r="L184" s="189"/>
      <c r="M184" s="195"/>
      <c r="N184" s="196"/>
      <c r="O184" s="196"/>
      <c r="P184" s="196"/>
      <c r="Q184" s="196"/>
      <c r="R184" s="196"/>
      <c r="S184" s="196"/>
      <c r="T184" s="19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1" t="s">
        <v>145</v>
      </c>
      <c r="AU184" s="191" t="s">
        <v>88</v>
      </c>
      <c r="AV184" s="13" t="s">
        <v>88</v>
      </c>
      <c r="AW184" s="13" t="s">
        <v>33</v>
      </c>
      <c r="AX184" s="13" t="s">
        <v>86</v>
      </c>
      <c r="AY184" s="191" t="s">
        <v>129</v>
      </c>
    </row>
    <row r="185" s="2" customFormat="1" ht="33" customHeight="1">
      <c r="A185" s="37"/>
      <c r="B185" s="170"/>
      <c r="C185" s="206" t="s">
        <v>241</v>
      </c>
      <c r="D185" s="206" t="s">
        <v>242</v>
      </c>
      <c r="E185" s="207" t="s">
        <v>243</v>
      </c>
      <c r="F185" s="208" t="s">
        <v>244</v>
      </c>
      <c r="G185" s="209" t="s">
        <v>142</v>
      </c>
      <c r="H185" s="210">
        <v>627.78499999999997</v>
      </c>
      <c r="I185" s="211"/>
      <c r="J185" s="212">
        <f>ROUND(I185*H185,2)</f>
        <v>0</v>
      </c>
      <c r="K185" s="208" t="s">
        <v>135</v>
      </c>
      <c r="L185" s="213"/>
      <c r="M185" s="214" t="s">
        <v>1</v>
      </c>
      <c r="N185" s="215" t="s">
        <v>43</v>
      </c>
      <c r="O185" s="76"/>
      <c r="P185" s="180">
        <f>O185*H185</f>
        <v>0</v>
      </c>
      <c r="Q185" s="180">
        <v>0.0020699999999999998</v>
      </c>
      <c r="R185" s="180">
        <f>Q185*H185</f>
        <v>1.2995149499999998</v>
      </c>
      <c r="S185" s="180">
        <v>0</v>
      </c>
      <c r="T185" s="18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2" t="s">
        <v>173</v>
      </c>
      <c r="AT185" s="182" t="s">
        <v>242</v>
      </c>
      <c r="AU185" s="182" t="s">
        <v>88</v>
      </c>
      <c r="AY185" s="18" t="s">
        <v>129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8" t="s">
        <v>86</v>
      </c>
      <c r="BK185" s="183">
        <f>ROUND(I185*H185,2)</f>
        <v>0</v>
      </c>
      <c r="BL185" s="18" t="s">
        <v>136</v>
      </c>
      <c r="BM185" s="182" t="s">
        <v>245</v>
      </c>
    </row>
    <row r="186" s="13" customFormat="1">
      <c r="A186" s="13"/>
      <c r="B186" s="189"/>
      <c r="C186" s="13"/>
      <c r="D186" s="190" t="s">
        <v>145</v>
      </c>
      <c r="E186" s="13"/>
      <c r="F186" s="192" t="s">
        <v>246</v>
      </c>
      <c r="G186" s="13"/>
      <c r="H186" s="193">
        <v>627.78499999999997</v>
      </c>
      <c r="I186" s="194"/>
      <c r="J186" s="13"/>
      <c r="K186" s="13"/>
      <c r="L186" s="189"/>
      <c r="M186" s="195"/>
      <c r="N186" s="196"/>
      <c r="O186" s="196"/>
      <c r="P186" s="196"/>
      <c r="Q186" s="196"/>
      <c r="R186" s="196"/>
      <c r="S186" s="196"/>
      <c r="T186" s="19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1" t="s">
        <v>145</v>
      </c>
      <c r="AU186" s="191" t="s">
        <v>88</v>
      </c>
      <c r="AV186" s="13" t="s">
        <v>88</v>
      </c>
      <c r="AW186" s="13" t="s">
        <v>3</v>
      </c>
      <c r="AX186" s="13" t="s">
        <v>86</v>
      </c>
      <c r="AY186" s="191" t="s">
        <v>129</v>
      </c>
    </row>
    <row r="187" s="2" customFormat="1" ht="24.15" customHeight="1">
      <c r="A187" s="37"/>
      <c r="B187" s="170"/>
      <c r="C187" s="171" t="s">
        <v>247</v>
      </c>
      <c r="D187" s="171" t="s">
        <v>131</v>
      </c>
      <c r="E187" s="172" t="s">
        <v>248</v>
      </c>
      <c r="F187" s="173" t="s">
        <v>249</v>
      </c>
      <c r="G187" s="174" t="s">
        <v>134</v>
      </c>
      <c r="H187" s="175">
        <v>1</v>
      </c>
      <c r="I187" s="176"/>
      <c r="J187" s="177">
        <f>ROUND(I187*H187,2)</f>
        <v>0</v>
      </c>
      <c r="K187" s="173" t="s">
        <v>135</v>
      </c>
      <c r="L187" s="38"/>
      <c r="M187" s="178" t="s">
        <v>1</v>
      </c>
      <c r="N187" s="179" t="s">
        <v>43</v>
      </c>
      <c r="O187" s="76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2" t="s">
        <v>136</v>
      </c>
      <c r="AT187" s="182" t="s">
        <v>131</v>
      </c>
      <c r="AU187" s="182" t="s">
        <v>88</v>
      </c>
      <c r="AY187" s="18" t="s">
        <v>129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8" t="s">
        <v>86</v>
      </c>
      <c r="BK187" s="183">
        <f>ROUND(I187*H187,2)</f>
        <v>0</v>
      </c>
      <c r="BL187" s="18" t="s">
        <v>136</v>
      </c>
      <c r="BM187" s="182" t="s">
        <v>250</v>
      </c>
    </row>
    <row r="188" s="2" customFormat="1">
      <c r="A188" s="37"/>
      <c r="B188" s="38"/>
      <c r="C188" s="37"/>
      <c r="D188" s="184" t="s">
        <v>138</v>
      </c>
      <c r="E188" s="37"/>
      <c r="F188" s="185" t="s">
        <v>251</v>
      </c>
      <c r="G188" s="37"/>
      <c r="H188" s="37"/>
      <c r="I188" s="186"/>
      <c r="J188" s="37"/>
      <c r="K188" s="37"/>
      <c r="L188" s="38"/>
      <c r="M188" s="187"/>
      <c r="N188" s="188"/>
      <c r="O188" s="76"/>
      <c r="P188" s="76"/>
      <c r="Q188" s="76"/>
      <c r="R188" s="76"/>
      <c r="S188" s="76"/>
      <c r="T188" s="7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8" t="s">
        <v>138</v>
      </c>
      <c r="AU188" s="18" t="s">
        <v>88</v>
      </c>
    </row>
    <row r="189" s="2" customFormat="1" ht="24.15" customHeight="1">
      <c r="A189" s="37"/>
      <c r="B189" s="170"/>
      <c r="C189" s="171" t="s">
        <v>7</v>
      </c>
      <c r="D189" s="171" t="s">
        <v>131</v>
      </c>
      <c r="E189" s="172" t="s">
        <v>252</v>
      </c>
      <c r="F189" s="173" t="s">
        <v>253</v>
      </c>
      <c r="G189" s="174" t="s">
        <v>134</v>
      </c>
      <c r="H189" s="175">
        <v>9</v>
      </c>
      <c r="I189" s="176"/>
      <c r="J189" s="177">
        <f>ROUND(I189*H189,2)</f>
        <v>0</v>
      </c>
      <c r="K189" s="173" t="s">
        <v>135</v>
      </c>
      <c r="L189" s="38"/>
      <c r="M189" s="178" t="s">
        <v>1</v>
      </c>
      <c r="N189" s="179" t="s">
        <v>43</v>
      </c>
      <c r="O189" s="76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2" t="s">
        <v>136</v>
      </c>
      <c r="AT189" s="182" t="s">
        <v>131</v>
      </c>
      <c r="AU189" s="182" t="s">
        <v>88</v>
      </c>
      <c r="AY189" s="18" t="s">
        <v>129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8" t="s">
        <v>86</v>
      </c>
      <c r="BK189" s="183">
        <f>ROUND(I189*H189,2)</f>
        <v>0</v>
      </c>
      <c r="BL189" s="18" t="s">
        <v>136</v>
      </c>
      <c r="BM189" s="182" t="s">
        <v>254</v>
      </c>
    </row>
    <row r="190" s="2" customFormat="1">
      <c r="A190" s="37"/>
      <c r="B190" s="38"/>
      <c r="C190" s="37"/>
      <c r="D190" s="184" t="s">
        <v>138</v>
      </c>
      <c r="E190" s="37"/>
      <c r="F190" s="185" t="s">
        <v>255</v>
      </c>
      <c r="G190" s="37"/>
      <c r="H190" s="37"/>
      <c r="I190" s="186"/>
      <c r="J190" s="37"/>
      <c r="K190" s="37"/>
      <c r="L190" s="38"/>
      <c r="M190" s="187"/>
      <c r="N190" s="188"/>
      <c r="O190" s="76"/>
      <c r="P190" s="76"/>
      <c r="Q190" s="76"/>
      <c r="R190" s="76"/>
      <c r="S190" s="76"/>
      <c r="T190" s="7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8" t="s">
        <v>138</v>
      </c>
      <c r="AU190" s="18" t="s">
        <v>88</v>
      </c>
    </row>
    <row r="191" s="13" customFormat="1">
      <c r="A191" s="13"/>
      <c r="B191" s="189"/>
      <c r="C191" s="13"/>
      <c r="D191" s="190" t="s">
        <v>145</v>
      </c>
      <c r="E191" s="13"/>
      <c r="F191" s="192" t="s">
        <v>256</v>
      </c>
      <c r="G191" s="13"/>
      <c r="H191" s="193">
        <v>9</v>
      </c>
      <c r="I191" s="194"/>
      <c r="J191" s="13"/>
      <c r="K191" s="13"/>
      <c r="L191" s="189"/>
      <c r="M191" s="195"/>
      <c r="N191" s="196"/>
      <c r="O191" s="196"/>
      <c r="P191" s="196"/>
      <c r="Q191" s="196"/>
      <c r="R191" s="196"/>
      <c r="S191" s="196"/>
      <c r="T191" s="19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1" t="s">
        <v>145</v>
      </c>
      <c r="AU191" s="191" t="s">
        <v>88</v>
      </c>
      <c r="AV191" s="13" t="s">
        <v>88</v>
      </c>
      <c r="AW191" s="13" t="s">
        <v>3</v>
      </c>
      <c r="AX191" s="13" t="s">
        <v>86</v>
      </c>
      <c r="AY191" s="191" t="s">
        <v>129</v>
      </c>
    </row>
    <row r="192" s="2" customFormat="1" ht="37.8" customHeight="1">
      <c r="A192" s="37"/>
      <c r="B192" s="170"/>
      <c r="C192" s="171" t="s">
        <v>257</v>
      </c>
      <c r="D192" s="171" t="s">
        <v>131</v>
      </c>
      <c r="E192" s="172" t="s">
        <v>258</v>
      </c>
      <c r="F192" s="173" t="s">
        <v>259</v>
      </c>
      <c r="G192" s="174" t="s">
        <v>227</v>
      </c>
      <c r="H192" s="175">
        <v>23.879999999999999</v>
      </c>
      <c r="I192" s="176"/>
      <c r="J192" s="177">
        <f>ROUND(I192*H192,2)</f>
        <v>0</v>
      </c>
      <c r="K192" s="173" t="s">
        <v>135</v>
      </c>
      <c r="L192" s="38"/>
      <c r="M192" s="178" t="s">
        <v>1</v>
      </c>
      <c r="N192" s="179" t="s">
        <v>43</v>
      </c>
      <c r="O192" s="76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2" t="s">
        <v>136</v>
      </c>
      <c r="AT192" s="182" t="s">
        <v>131</v>
      </c>
      <c r="AU192" s="182" t="s">
        <v>88</v>
      </c>
      <c r="AY192" s="18" t="s">
        <v>129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8" t="s">
        <v>86</v>
      </c>
      <c r="BK192" s="183">
        <f>ROUND(I192*H192,2)</f>
        <v>0</v>
      </c>
      <c r="BL192" s="18" t="s">
        <v>136</v>
      </c>
      <c r="BM192" s="182" t="s">
        <v>260</v>
      </c>
    </row>
    <row r="193" s="2" customFormat="1">
      <c r="A193" s="37"/>
      <c r="B193" s="38"/>
      <c r="C193" s="37"/>
      <c r="D193" s="184" t="s">
        <v>138</v>
      </c>
      <c r="E193" s="37"/>
      <c r="F193" s="185" t="s">
        <v>261</v>
      </c>
      <c r="G193" s="37"/>
      <c r="H193" s="37"/>
      <c r="I193" s="186"/>
      <c r="J193" s="37"/>
      <c r="K193" s="37"/>
      <c r="L193" s="38"/>
      <c r="M193" s="187"/>
      <c r="N193" s="188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138</v>
      </c>
      <c r="AU193" s="18" t="s">
        <v>88</v>
      </c>
    </row>
    <row r="194" s="13" customFormat="1">
      <c r="A194" s="13"/>
      <c r="B194" s="189"/>
      <c r="C194" s="13"/>
      <c r="D194" s="190" t="s">
        <v>145</v>
      </c>
      <c r="E194" s="191" t="s">
        <v>1</v>
      </c>
      <c r="F194" s="192" t="s">
        <v>262</v>
      </c>
      <c r="G194" s="13"/>
      <c r="H194" s="193">
        <v>2.8799999999999999</v>
      </c>
      <c r="I194" s="194"/>
      <c r="J194" s="13"/>
      <c r="K194" s="13"/>
      <c r="L194" s="189"/>
      <c r="M194" s="195"/>
      <c r="N194" s="196"/>
      <c r="O194" s="196"/>
      <c r="P194" s="196"/>
      <c r="Q194" s="196"/>
      <c r="R194" s="196"/>
      <c r="S194" s="196"/>
      <c r="T194" s="19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1" t="s">
        <v>145</v>
      </c>
      <c r="AU194" s="191" t="s">
        <v>88</v>
      </c>
      <c r="AV194" s="13" t="s">
        <v>88</v>
      </c>
      <c r="AW194" s="13" t="s">
        <v>33</v>
      </c>
      <c r="AX194" s="13" t="s">
        <v>78</v>
      </c>
      <c r="AY194" s="191" t="s">
        <v>129</v>
      </c>
    </row>
    <row r="195" s="13" customFormat="1">
      <c r="A195" s="13"/>
      <c r="B195" s="189"/>
      <c r="C195" s="13"/>
      <c r="D195" s="190" t="s">
        <v>145</v>
      </c>
      <c r="E195" s="191" t="s">
        <v>1</v>
      </c>
      <c r="F195" s="192" t="s">
        <v>263</v>
      </c>
      <c r="G195" s="13"/>
      <c r="H195" s="193">
        <v>4.7999999999999998</v>
      </c>
      <c r="I195" s="194"/>
      <c r="J195" s="13"/>
      <c r="K195" s="13"/>
      <c r="L195" s="189"/>
      <c r="M195" s="195"/>
      <c r="N195" s="196"/>
      <c r="O195" s="196"/>
      <c r="P195" s="196"/>
      <c r="Q195" s="196"/>
      <c r="R195" s="196"/>
      <c r="S195" s="196"/>
      <c r="T195" s="19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1" t="s">
        <v>145</v>
      </c>
      <c r="AU195" s="191" t="s">
        <v>88</v>
      </c>
      <c r="AV195" s="13" t="s">
        <v>88</v>
      </c>
      <c r="AW195" s="13" t="s">
        <v>33</v>
      </c>
      <c r="AX195" s="13" t="s">
        <v>78</v>
      </c>
      <c r="AY195" s="191" t="s">
        <v>129</v>
      </c>
    </row>
    <row r="196" s="13" customFormat="1">
      <c r="A196" s="13"/>
      <c r="B196" s="189"/>
      <c r="C196" s="13"/>
      <c r="D196" s="190" t="s">
        <v>145</v>
      </c>
      <c r="E196" s="191" t="s">
        <v>1</v>
      </c>
      <c r="F196" s="192" t="s">
        <v>264</v>
      </c>
      <c r="G196" s="13"/>
      <c r="H196" s="193">
        <v>2.2000000000000002</v>
      </c>
      <c r="I196" s="194"/>
      <c r="J196" s="13"/>
      <c r="K196" s="13"/>
      <c r="L196" s="189"/>
      <c r="M196" s="195"/>
      <c r="N196" s="196"/>
      <c r="O196" s="196"/>
      <c r="P196" s="196"/>
      <c r="Q196" s="196"/>
      <c r="R196" s="196"/>
      <c r="S196" s="196"/>
      <c r="T196" s="19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1" t="s">
        <v>145</v>
      </c>
      <c r="AU196" s="191" t="s">
        <v>88</v>
      </c>
      <c r="AV196" s="13" t="s">
        <v>88</v>
      </c>
      <c r="AW196" s="13" t="s">
        <v>33</v>
      </c>
      <c r="AX196" s="13" t="s">
        <v>78</v>
      </c>
      <c r="AY196" s="191" t="s">
        <v>129</v>
      </c>
    </row>
    <row r="197" s="13" customFormat="1">
      <c r="A197" s="13"/>
      <c r="B197" s="189"/>
      <c r="C197" s="13"/>
      <c r="D197" s="190" t="s">
        <v>145</v>
      </c>
      <c r="E197" s="191" t="s">
        <v>1</v>
      </c>
      <c r="F197" s="192" t="s">
        <v>265</v>
      </c>
      <c r="G197" s="13"/>
      <c r="H197" s="193">
        <v>1.5</v>
      </c>
      <c r="I197" s="194"/>
      <c r="J197" s="13"/>
      <c r="K197" s="13"/>
      <c r="L197" s="189"/>
      <c r="M197" s="195"/>
      <c r="N197" s="196"/>
      <c r="O197" s="196"/>
      <c r="P197" s="196"/>
      <c r="Q197" s="196"/>
      <c r="R197" s="196"/>
      <c r="S197" s="196"/>
      <c r="T197" s="19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1" t="s">
        <v>145</v>
      </c>
      <c r="AU197" s="191" t="s">
        <v>88</v>
      </c>
      <c r="AV197" s="13" t="s">
        <v>88</v>
      </c>
      <c r="AW197" s="13" t="s">
        <v>33</v>
      </c>
      <c r="AX197" s="13" t="s">
        <v>78</v>
      </c>
      <c r="AY197" s="191" t="s">
        <v>129</v>
      </c>
    </row>
    <row r="198" s="13" customFormat="1">
      <c r="A198" s="13"/>
      <c r="B198" s="189"/>
      <c r="C198" s="13"/>
      <c r="D198" s="190" t="s">
        <v>145</v>
      </c>
      <c r="E198" s="191" t="s">
        <v>1</v>
      </c>
      <c r="F198" s="192" t="s">
        <v>266</v>
      </c>
      <c r="G198" s="13"/>
      <c r="H198" s="193">
        <v>12.5</v>
      </c>
      <c r="I198" s="194"/>
      <c r="J198" s="13"/>
      <c r="K198" s="13"/>
      <c r="L198" s="189"/>
      <c r="M198" s="195"/>
      <c r="N198" s="196"/>
      <c r="O198" s="196"/>
      <c r="P198" s="196"/>
      <c r="Q198" s="196"/>
      <c r="R198" s="196"/>
      <c r="S198" s="196"/>
      <c r="T198" s="19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1" t="s">
        <v>145</v>
      </c>
      <c r="AU198" s="191" t="s">
        <v>88</v>
      </c>
      <c r="AV198" s="13" t="s">
        <v>88</v>
      </c>
      <c r="AW198" s="13" t="s">
        <v>33</v>
      </c>
      <c r="AX198" s="13" t="s">
        <v>78</v>
      </c>
      <c r="AY198" s="191" t="s">
        <v>129</v>
      </c>
    </row>
    <row r="199" s="14" customFormat="1">
      <c r="A199" s="14"/>
      <c r="B199" s="198"/>
      <c r="C199" s="14"/>
      <c r="D199" s="190" t="s">
        <v>145</v>
      </c>
      <c r="E199" s="199" t="s">
        <v>1</v>
      </c>
      <c r="F199" s="200" t="s">
        <v>148</v>
      </c>
      <c r="G199" s="14"/>
      <c r="H199" s="201">
        <v>23.879999999999999</v>
      </c>
      <c r="I199" s="202"/>
      <c r="J199" s="14"/>
      <c r="K199" s="14"/>
      <c r="L199" s="198"/>
      <c r="M199" s="203"/>
      <c r="N199" s="204"/>
      <c r="O199" s="204"/>
      <c r="P199" s="204"/>
      <c r="Q199" s="204"/>
      <c r="R199" s="204"/>
      <c r="S199" s="204"/>
      <c r="T199" s="20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9" t="s">
        <v>145</v>
      </c>
      <c r="AU199" s="199" t="s">
        <v>88</v>
      </c>
      <c r="AV199" s="14" t="s">
        <v>136</v>
      </c>
      <c r="AW199" s="14" t="s">
        <v>33</v>
      </c>
      <c r="AX199" s="14" t="s">
        <v>86</v>
      </c>
      <c r="AY199" s="199" t="s">
        <v>129</v>
      </c>
    </row>
    <row r="200" s="2" customFormat="1" ht="24.15" customHeight="1">
      <c r="A200" s="37"/>
      <c r="B200" s="170"/>
      <c r="C200" s="171" t="s">
        <v>267</v>
      </c>
      <c r="D200" s="171" t="s">
        <v>131</v>
      </c>
      <c r="E200" s="172" t="s">
        <v>268</v>
      </c>
      <c r="F200" s="173" t="s">
        <v>269</v>
      </c>
      <c r="G200" s="174" t="s">
        <v>227</v>
      </c>
      <c r="H200" s="175">
        <v>23.879999999999999</v>
      </c>
      <c r="I200" s="176"/>
      <c r="J200" s="177">
        <f>ROUND(I200*H200,2)</f>
        <v>0</v>
      </c>
      <c r="K200" s="173" t="s">
        <v>135</v>
      </c>
      <c r="L200" s="38"/>
      <c r="M200" s="178" t="s">
        <v>1</v>
      </c>
      <c r="N200" s="179" t="s">
        <v>43</v>
      </c>
      <c r="O200" s="76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2" t="s">
        <v>136</v>
      </c>
      <c r="AT200" s="182" t="s">
        <v>131</v>
      </c>
      <c r="AU200" s="182" t="s">
        <v>88</v>
      </c>
      <c r="AY200" s="18" t="s">
        <v>129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8" t="s">
        <v>86</v>
      </c>
      <c r="BK200" s="183">
        <f>ROUND(I200*H200,2)</f>
        <v>0</v>
      </c>
      <c r="BL200" s="18" t="s">
        <v>136</v>
      </c>
      <c r="BM200" s="182" t="s">
        <v>270</v>
      </c>
    </row>
    <row r="201" s="2" customFormat="1">
      <c r="A201" s="37"/>
      <c r="B201" s="38"/>
      <c r="C201" s="37"/>
      <c r="D201" s="184" t="s">
        <v>138</v>
      </c>
      <c r="E201" s="37"/>
      <c r="F201" s="185" t="s">
        <v>271</v>
      </c>
      <c r="G201" s="37"/>
      <c r="H201" s="37"/>
      <c r="I201" s="186"/>
      <c r="J201" s="37"/>
      <c r="K201" s="37"/>
      <c r="L201" s="38"/>
      <c r="M201" s="187"/>
      <c r="N201" s="188"/>
      <c r="O201" s="76"/>
      <c r="P201" s="76"/>
      <c r="Q201" s="76"/>
      <c r="R201" s="76"/>
      <c r="S201" s="76"/>
      <c r="T201" s="7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8" t="s">
        <v>138</v>
      </c>
      <c r="AU201" s="18" t="s">
        <v>88</v>
      </c>
    </row>
    <row r="202" s="2" customFormat="1" ht="33" customHeight="1">
      <c r="A202" s="37"/>
      <c r="B202" s="170"/>
      <c r="C202" s="171" t="s">
        <v>272</v>
      </c>
      <c r="D202" s="171" t="s">
        <v>131</v>
      </c>
      <c r="E202" s="172" t="s">
        <v>273</v>
      </c>
      <c r="F202" s="173" t="s">
        <v>274</v>
      </c>
      <c r="G202" s="174" t="s">
        <v>275</v>
      </c>
      <c r="H202" s="175">
        <v>42.984000000000002</v>
      </c>
      <c r="I202" s="176"/>
      <c r="J202" s="177">
        <f>ROUND(I202*H202,2)</f>
        <v>0</v>
      </c>
      <c r="K202" s="173" t="s">
        <v>135</v>
      </c>
      <c r="L202" s="38"/>
      <c r="M202" s="178" t="s">
        <v>1</v>
      </c>
      <c r="N202" s="179" t="s">
        <v>43</v>
      </c>
      <c r="O202" s="76"/>
      <c r="P202" s="180">
        <f>O202*H202</f>
        <v>0</v>
      </c>
      <c r="Q202" s="180">
        <v>0</v>
      </c>
      <c r="R202" s="180">
        <f>Q202*H202</f>
        <v>0</v>
      </c>
      <c r="S202" s="180">
        <v>0</v>
      </c>
      <c r="T202" s="18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2" t="s">
        <v>136</v>
      </c>
      <c r="AT202" s="182" t="s">
        <v>131</v>
      </c>
      <c r="AU202" s="182" t="s">
        <v>88</v>
      </c>
      <c r="AY202" s="18" t="s">
        <v>129</v>
      </c>
      <c r="BE202" s="183">
        <f>IF(N202="základní",J202,0)</f>
        <v>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18" t="s">
        <v>86</v>
      </c>
      <c r="BK202" s="183">
        <f>ROUND(I202*H202,2)</f>
        <v>0</v>
      </c>
      <c r="BL202" s="18" t="s">
        <v>136</v>
      </c>
      <c r="BM202" s="182" t="s">
        <v>276</v>
      </c>
    </row>
    <row r="203" s="2" customFormat="1">
      <c r="A203" s="37"/>
      <c r="B203" s="38"/>
      <c r="C203" s="37"/>
      <c r="D203" s="184" t="s">
        <v>138</v>
      </c>
      <c r="E203" s="37"/>
      <c r="F203" s="185" t="s">
        <v>277</v>
      </c>
      <c r="G203" s="37"/>
      <c r="H203" s="37"/>
      <c r="I203" s="186"/>
      <c r="J203" s="37"/>
      <c r="K203" s="37"/>
      <c r="L203" s="38"/>
      <c r="M203" s="187"/>
      <c r="N203" s="188"/>
      <c r="O203" s="76"/>
      <c r="P203" s="76"/>
      <c r="Q203" s="76"/>
      <c r="R203" s="76"/>
      <c r="S203" s="76"/>
      <c r="T203" s="7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8" t="s">
        <v>138</v>
      </c>
      <c r="AU203" s="18" t="s">
        <v>88</v>
      </c>
    </row>
    <row r="204" s="13" customFormat="1">
      <c r="A204" s="13"/>
      <c r="B204" s="189"/>
      <c r="C204" s="13"/>
      <c r="D204" s="190" t="s">
        <v>145</v>
      </c>
      <c r="E204" s="13"/>
      <c r="F204" s="192" t="s">
        <v>278</v>
      </c>
      <c r="G204" s="13"/>
      <c r="H204" s="193">
        <v>42.984000000000002</v>
      </c>
      <c r="I204" s="194"/>
      <c r="J204" s="13"/>
      <c r="K204" s="13"/>
      <c r="L204" s="189"/>
      <c r="M204" s="195"/>
      <c r="N204" s="196"/>
      <c r="O204" s="196"/>
      <c r="P204" s="196"/>
      <c r="Q204" s="196"/>
      <c r="R204" s="196"/>
      <c r="S204" s="196"/>
      <c r="T204" s="19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91" t="s">
        <v>145</v>
      </c>
      <c r="AU204" s="191" t="s">
        <v>88</v>
      </c>
      <c r="AV204" s="13" t="s">
        <v>88</v>
      </c>
      <c r="AW204" s="13" t="s">
        <v>3</v>
      </c>
      <c r="AX204" s="13" t="s">
        <v>86</v>
      </c>
      <c r="AY204" s="191" t="s">
        <v>129</v>
      </c>
    </row>
    <row r="205" s="2" customFormat="1" ht="24.15" customHeight="1">
      <c r="A205" s="37"/>
      <c r="B205" s="170"/>
      <c r="C205" s="171" t="s">
        <v>279</v>
      </c>
      <c r="D205" s="171" t="s">
        <v>131</v>
      </c>
      <c r="E205" s="172" t="s">
        <v>280</v>
      </c>
      <c r="F205" s="173" t="s">
        <v>281</v>
      </c>
      <c r="G205" s="174" t="s">
        <v>227</v>
      </c>
      <c r="H205" s="175">
        <v>12.220000000000001</v>
      </c>
      <c r="I205" s="176"/>
      <c r="J205" s="177">
        <f>ROUND(I205*H205,2)</f>
        <v>0</v>
      </c>
      <c r="K205" s="173" t="s">
        <v>135</v>
      </c>
      <c r="L205" s="38"/>
      <c r="M205" s="178" t="s">
        <v>1</v>
      </c>
      <c r="N205" s="179" t="s">
        <v>43</v>
      </c>
      <c r="O205" s="76"/>
      <c r="P205" s="180">
        <f>O205*H205</f>
        <v>0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2" t="s">
        <v>136</v>
      </c>
      <c r="AT205" s="182" t="s">
        <v>131</v>
      </c>
      <c r="AU205" s="182" t="s">
        <v>88</v>
      </c>
      <c r="AY205" s="18" t="s">
        <v>129</v>
      </c>
      <c r="BE205" s="183">
        <f>IF(N205="základní",J205,0)</f>
        <v>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8" t="s">
        <v>86</v>
      </c>
      <c r="BK205" s="183">
        <f>ROUND(I205*H205,2)</f>
        <v>0</v>
      </c>
      <c r="BL205" s="18" t="s">
        <v>136</v>
      </c>
      <c r="BM205" s="182" t="s">
        <v>282</v>
      </c>
    </row>
    <row r="206" s="2" customFormat="1">
      <c r="A206" s="37"/>
      <c r="B206" s="38"/>
      <c r="C206" s="37"/>
      <c r="D206" s="184" t="s">
        <v>138</v>
      </c>
      <c r="E206" s="37"/>
      <c r="F206" s="185" t="s">
        <v>283</v>
      </c>
      <c r="G206" s="37"/>
      <c r="H206" s="37"/>
      <c r="I206" s="186"/>
      <c r="J206" s="37"/>
      <c r="K206" s="37"/>
      <c r="L206" s="38"/>
      <c r="M206" s="187"/>
      <c r="N206" s="188"/>
      <c r="O206" s="76"/>
      <c r="P206" s="76"/>
      <c r="Q206" s="76"/>
      <c r="R206" s="76"/>
      <c r="S206" s="76"/>
      <c r="T206" s="7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8" t="s">
        <v>138</v>
      </c>
      <c r="AU206" s="18" t="s">
        <v>88</v>
      </c>
    </row>
    <row r="207" s="13" customFormat="1">
      <c r="A207" s="13"/>
      <c r="B207" s="189"/>
      <c r="C207" s="13"/>
      <c r="D207" s="190" t="s">
        <v>145</v>
      </c>
      <c r="E207" s="191" t="s">
        <v>1</v>
      </c>
      <c r="F207" s="192" t="s">
        <v>230</v>
      </c>
      <c r="G207" s="13"/>
      <c r="H207" s="193">
        <v>2.25</v>
      </c>
      <c r="I207" s="194"/>
      <c r="J207" s="13"/>
      <c r="K207" s="13"/>
      <c r="L207" s="189"/>
      <c r="M207" s="195"/>
      <c r="N207" s="196"/>
      <c r="O207" s="196"/>
      <c r="P207" s="196"/>
      <c r="Q207" s="196"/>
      <c r="R207" s="196"/>
      <c r="S207" s="196"/>
      <c r="T207" s="19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1" t="s">
        <v>145</v>
      </c>
      <c r="AU207" s="191" t="s">
        <v>88</v>
      </c>
      <c r="AV207" s="13" t="s">
        <v>88</v>
      </c>
      <c r="AW207" s="13" t="s">
        <v>33</v>
      </c>
      <c r="AX207" s="13" t="s">
        <v>78</v>
      </c>
      <c r="AY207" s="191" t="s">
        <v>129</v>
      </c>
    </row>
    <row r="208" s="13" customFormat="1">
      <c r="A208" s="13"/>
      <c r="B208" s="189"/>
      <c r="C208" s="13"/>
      <c r="D208" s="190" t="s">
        <v>145</v>
      </c>
      <c r="E208" s="191" t="s">
        <v>1</v>
      </c>
      <c r="F208" s="192" t="s">
        <v>231</v>
      </c>
      <c r="G208" s="13"/>
      <c r="H208" s="193">
        <v>18.75</v>
      </c>
      <c r="I208" s="194"/>
      <c r="J208" s="13"/>
      <c r="K208" s="13"/>
      <c r="L208" s="189"/>
      <c r="M208" s="195"/>
      <c r="N208" s="196"/>
      <c r="O208" s="196"/>
      <c r="P208" s="196"/>
      <c r="Q208" s="196"/>
      <c r="R208" s="196"/>
      <c r="S208" s="196"/>
      <c r="T208" s="19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1" t="s">
        <v>145</v>
      </c>
      <c r="AU208" s="191" t="s">
        <v>88</v>
      </c>
      <c r="AV208" s="13" t="s">
        <v>88</v>
      </c>
      <c r="AW208" s="13" t="s">
        <v>33</v>
      </c>
      <c r="AX208" s="13" t="s">
        <v>78</v>
      </c>
      <c r="AY208" s="191" t="s">
        <v>129</v>
      </c>
    </row>
    <row r="209" s="13" customFormat="1">
      <c r="A209" s="13"/>
      <c r="B209" s="189"/>
      <c r="C209" s="13"/>
      <c r="D209" s="190" t="s">
        <v>145</v>
      </c>
      <c r="E209" s="191" t="s">
        <v>1</v>
      </c>
      <c r="F209" s="192" t="s">
        <v>232</v>
      </c>
      <c r="G209" s="13"/>
      <c r="H209" s="193">
        <v>3.6000000000000001</v>
      </c>
      <c r="I209" s="194"/>
      <c r="J209" s="13"/>
      <c r="K209" s="13"/>
      <c r="L209" s="189"/>
      <c r="M209" s="195"/>
      <c r="N209" s="196"/>
      <c r="O209" s="196"/>
      <c r="P209" s="196"/>
      <c r="Q209" s="196"/>
      <c r="R209" s="196"/>
      <c r="S209" s="196"/>
      <c r="T209" s="19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1" t="s">
        <v>145</v>
      </c>
      <c r="AU209" s="191" t="s">
        <v>88</v>
      </c>
      <c r="AV209" s="13" t="s">
        <v>88</v>
      </c>
      <c r="AW209" s="13" t="s">
        <v>33</v>
      </c>
      <c r="AX209" s="13" t="s">
        <v>78</v>
      </c>
      <c r="AY209" s="191" t="s">
        <v>129</v>
      </c>
    </row>
    <row r="210" s="13" customFormat="1">
      <c r="A210" s="13"/>
      <c r="B210" s="189"/>
      <c r="C210" s="13"/>
      <c r="D210" s="190" t="s">
        <v>145</v>
      </c>
      <c r="E210" s="191" t="s">
        <v>1</v>
      </c>
      <c r="F210" s="192" t="s">
        <v>233</v>
      </c>
      <c r="G210" s="13"/>
      <c r="H210" s="193">
        <v>6</v>
      </c>
      <c r="I210" s="194"/>
      <c r="J210" s="13"/>
      <c r="K210" s="13"/>
      <c r="L210" s="189"/>
      <c r="M210" s="195"/>
      <c r="N210" s="196"/>
      <c r="O210" s="196"/>
      <c r="P210" s="196"/>
      <c r="Q210" s="196"/>
      <c r="R210" s="196"/>
      <c r="S210" s="196"/>
      <c r="T210" s="19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1" t="s">
        <v>145</v>
      </c>
      <c r="AU210" s="191" t="s">
        <v>88</v>
      </c>
      <c r="AV210" s="13" t="s">
        <v>88</v>
      </c>
      <c r="AW210" s="13" t="s">
        <v>33</v>
      </c>
      <c r="AX210" s="13" t="s">
        <v>78</v>
      </c>
      <c r="AY210" s="191" t="s">
        <v>129</v>
      </c>
    </row>
    <row r="211" s="13" customFormat="1">
      <c r="A211" s="13"/>
      <c r="B211" s="189"/>
      <c r="C211" s="13"/>
      <c r="D211" s="190" t="s">
        <v>145</v>
      </c>
      <c r="E211" s="191" t="s">
        <v>1</v>
      </c>
      <c r="F211" s="192" t="s">
        <v>234</v>
      </c>
      <c r="G211" s="13"/>
      <c r="H211" s="193">
        <v>5.5</v>
      </c>
      <c r="I211" s="194"/>
      <c r="J211" s="13"/>
      <c r="K211" s="13"/>
      <c r="L211" s="189"/>
      <c r="M211" s="195"/>
      <c r="N211" s="196"/>
      <c r="O211" s="196"/>
      <c r="P211" s="196"/>
      <c r="Q211" s="196"/>
      <c r="R211" s="196"/>
      <c r="S211" s="196"/>
      <c r="T211" s="19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1" t="s">
        <v>145</v>
      </c>
      <c r="AU211" s="191" t="s">
        <v>88</v>
      </c>
      <c r="AV211" s="13" t="s">
        <v>88</v>
      </c>
      <c r="AW211" s="13" t="s">
        <v>33</v>
      </c>
      <c r="AX211" s="13" t="s">
        <v>78</v>
      </c>
      <c r="AY211" s="191" t="s">
        <v>129</v>
      </c>
    </row>
    <row r="212" s="15" customFormat="1">
      <c r="A212" s="15"/>
      <c r="B212" s="216"/>
      <c r="C212" s="15"/>
      <c r="D212" s="190" t="s">
        <v>145</v>
      </c>
      <c r="E212" s="217" t="s">
        <v>1</v>
      </c>
      <c r="F212" s="218" t="s">
        <v>284</v>
      </c>
      <c r="G212" s="15"/>
      <c r="H212" s="219">
        <v>36.100000000000001</v>
      </c>
      <c r="I212" s="220"/>
      <c r="J212" s="15"/>
      <c r="K212" s="15"/>
      <c r="L212" s="216"/>
      <c r="M212" s="221"/>
      <c r="N212" s="222"/>
      <c r="O212" s="222"/>
      <c r="P212" s="222"/>
      <c r="Q212" s="222"/>
      <c r="R212" s="222"/>
      <c r="S212" s="222"/>
      <c r="T212" s="223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17" t="s">
        <v>145</v>
      </c>
      <c r="AU212" s="217" t="s">
        <v>88</v>
      </c>
      <c r="AV212" s="15" t="s">
        <v>149</v>
      </c>
      <c r="AW212" s="15" t="s">
        <v>33</v>
      </c>
      <c r="AX212" s="15" t="s">
        <v>78</v>
      </c>
      <c r="AY212" s="217" t="s">
        <v>129</v>
      </c>
    </row>
    <row r="213" s="13" customFormat="1">
      <c r="A213" s="13"/>
      <c r="B213" s="189"/>
      <c r="C213" s="13"/>
      <c r="D213" s="190" t="s">
        <v>145</v>
      </c>
      <c r="E213" s="191" t="s">
        <v>1</v>
      </c>
      <c r="F213" s="192" t="s">
        <v>285</v>
      </c>
      <c r="G213" s="13"/>
      <c r="H213" s="193">
        <v>-2.8799999999999999</v>
      </c>
      <c r="I213" s="194"/>
      <c r="J213" s="13"/>
      <c r="K213" s="13"/>
      <c r="L213" s="189"/>
      <c r="M213" s="195"/>
      <c r="N213" s="196"/>
      <c r="O213" s="196"/>
      <c r="P213" s="196"/>
      <c r="Q213" s="196"/>
      <c r="R213" s="196"/>
      <c r="S213" s="196"/>
      <c r="T213" s="19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1" t="s">
        <v>145</v>
      </c>
      <c r="AU213" s="191" t="s">
        <v>88</v>
      </c>
      <c r="AV213" s="13" t="s">
        <v>88</v>
      </c>
      <c r="AW213" s="13" t="s">
        <v>33</v>
      </c>
      <c r="AX213" s="13" t="s">
        <v>78</v>
      </c>
      <c r="AY213" s="191" t="s">
        <v>129</v>
      </c>
    </row>
    <row r="214" s="13" customFormat="1">
      <c r="A214" s="13"/>
      <c r="B214" s="189"/>
      <c r="C214" s="13"/>
      <c r="D214" s="190" t="s">
        <v>145</v>
      </c>
      <c r="E214" s="191" t="s">
        <v>1</v>
      </c>
      <c r="F214" s="192" t="s">
        <v>286</v>
      </c>
      <c r="G214" s="13"/>
      <c r="H214" s="193">
        <v>-4.7999999999999998</v>
      </c>
      <c r="I214" s="194"/>
      <c r="J214" s="13"/>
      <c r="K214" s="13"/>
      <c r="L214" s="189"/>
      <c r="M214" s="195"/>
      <c r="N214" s="196"/>
      <c r="O214" s="196"/>
      <c r="P214" s="196"/>
      <c r="Q214" s="196"/>
      <c r="R214" s="196"/>
      <c r="S214" s="196"/>
      <c r="T214" s="19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1" t="s">
        <v>145</v>
      </c>
      <c r="AU214" s="191" t="s">
        <v>88</v>
      </c>
      <c r="AV214" s="13" t="s">
        <v>88</v>
      </c>
      <c r="AW214" s="13" t="s">
        <v>33</v>
      </c>
      <c r="AX214" s="13" t="s">
        <v>78</v>
      </c>
      <c r="AY214" s="191" t="s">
        <v>129</v>
      </c>
    </row>
    <row r="215" s="13" customFormat="1">
      <c r="A215" s="13"/>
      <c r="B215" s="189"/>
      <c r="C215" s="13"/>
      <c r="D215" s="190" t="s">
        <v>145</v>
      </c>
      <c r="E215" s="191" t="s">
        <v>1</v>
      </c>
      <c r="F215" s="192" t="s">
        <v>287</v>
      </c>
      <c r="G215" s="13"/>
      <c r="H215" s="193">
        <v>-2.2000000000000002</v>
      </c>
      <c r="I215" s="194"/>
      <c r="J215" s="13"/>
      <c r="K215" s="13"/>
      <c r="L215" s="189"/>
      <c r="M215" s="195"/>
      <c r="N215" s="196"/>
      <c r="O215" s="196"/>
      <c r="P215" s="196"/>
      <c r="Q215" s="196"/>
      <c r="R215" s="196"/>
      <c r="S215" s="196"/>
      <c r="T215" s="19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1" t="s">
        <v>145</v>
      </c>
      <c r="AU215" s="191" t="s">
        <v>88</v>
      </c>
      <c r="AV215" s="13" t="s">
        <v>88</v>
      </c>
      <c r="AW215" s="13" t="s">
        <v>33</v>
      </c>
      <c r="AX215" s="13" t="s">
        <v>78</v>
      </c>
      <c r="AY215" s="191" t="s">
        <v>129</v>
      </c>
    </row>
    <row r="216" s="15" customFormat="1">
      <c r="A216" s="15"/>
      <c r="B216" s="216"/>
      <c r="C216" s="15"/>
      <c r="D216" s="190" t="s">
        <v>145</v>
      </c>
      <c r="E216" s="217" t="s">
        <v>1</v>
      </c>
      <c r="F216" s="218" t="s">
        <v>288</v>
      </c>
      <c r="G216" s="15"/>
      <c r="H216" s="219">
        <v>-9.879999999999999</v>
      </c>
      <c r="I216" s="220"/>
      <c r="J216" s="15"/>
      <c r="K216" s="15"/>
      <c r="L216" s="216"/>
      <c r="M216" s="221"/>
      <c r="N216" s="222"/>
      <c r="O216" s="222"/>
      <c r="P216" s="222"/>
      <c r="Q216" s="222"/>
      <c r="R216" s="222"/>
      <c r="S216" s="222"/>
      <c r="T216" s="223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17" t="s">
        <v>145</v>
      </c>
      <c r="AU216" s="217" t="s">
        <v>88</v>
      </c>
      <c r="AV216" s="15" t="s">
        <v>149</v>
      </c>
      <c r="AW216" s="15" t="s">
        <v>33</v>
      </c>
      <c r="AX216" s="15" t="s">
        <v>78</v>
      </c>
      <c r="AY216" s="217" t="s">
        <v>129</v>
      </c>
    </row>
    <row r="217" s="13" customFormat="1">
      <c r="A217" s="13"/>
      <c r="B217" s="189"/>
      <c r="C217" s="13"/>
      <c r="D217" s="190" t="s">
        <v>145</v>
      </c>
      <c r="E217" s="191" t="s">
        <v>1</v>
      </c>
      <c r="F217" s="192" t="s">
        <v>289</v>
      </c>
      <c r="G217" s="13"/>
      <c r="H217" s="193">
        <v>-1.5</v>
      </c>
      <c r="I217" s="194"/>
      <c r="J217" s="13"/>
      <c r="K217" s="13"/>
      <c r="L217" s="189"/>
      <c r="M217" s="195"/>
      <c r="N217" s="196"/>
      <c r="O217" s="196"/>
      <c r="P217" s="196"/>
      <c r="Q217" s="196"/>
      <c r="R217" s="196"/>
      <c r="S217" s="196"/>
      <c r="T217" s="19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1" t="s">
        <v>145</v>
      </c>
      <c r="AU217" s="191" t="s">
        <v>88</v>
      </c>
      <c r="AV217" s="13" t="s">
        <v>88</v>
      </c>
      <c r="AW217" s="13" t="s">
        <v>33</v>
      </c>
      <c r="AX217" s="13" t="s">
        <v>78</v>
      </c>
      <c r="AY217" s="191" t="s">
        <v>129</v>
      </c>
    </row>
    <row r="218" s="13" customFormat="1">
      <c r="A218" s="13"/>
      <c r="B218" s="189"/>
      <c r="C218" s="13"/>
      <c r="D218" s="190" t="s">
        <v>145</v>
      </c>
      <c r="E218" s="191" t="s">
        <v>1</v>
      </c>
      <c r="F218" s="192" t="s">
        <v>290</v>
      </c>
      <c r="G218" s="13"/>
      <c r="H218" s="193">
        <v>-12.5</v>
      </c>
      <c r="I218" s="194"/>
      <c r="J218" s="13"/>
      <c r="K218" s="13"/>
      <c r="L218" s="189"/>
      <c r="M218" s="195"/>
      <c r="N218" s="196"/>
      <c r="O218" s="196"/>
      <c r="P218" s="196"/>
      <c r="Q218" s="196"/>
      <c r="R218" s="196"/>
      <c r="S218" s="196"/>
      <c r="T218" s="19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1" t="s">
        <v>145</v>
      </c>
      <c r="AU218" s="191" t="s">
        <v>88</v>
      </c>
      <c r="AV218" s="13" t="s">
        <v>88</v>
      </c>
      <c r="AW218" s="13" t="s">
        <v>33</v>
      </c>
      <c r="AX218" s="13" t="s">
        <v>78</v>
      </c>
      <c r="AY218" s="191" t="s">
        <v>129</v>
      </c>
    </row>
    <row r="219" s="15" customFormat="1">
      <c r="A219" s="15"/>
      <c r="B219" s="216"/>
      <c r="C219" s="15"/>
      <c r="D219" s="190" t="s">
        <v>145</v>
      </c>
      <c r="E219" s="217" t="s">
        <v>1</v>
      </c>
      <c r="F219" s="218" t="s">
        <v>291</v>
      </c>
      <c r="G219" s="15"/>
      <c r="H219" s="219">
        <v>-14</v>
      </c>
      <c r="I219" s="220"/>
      <c r="J219" s="15"/>
      <c r="K219" s="15"/>
      <c r="L219" s="216"/>
      <c r="M219" s="221"/>
      <c r="N219" s="222"/>
      <c r="O219" s="222"/>
      <c r="P219" s="222"/>
      <c r="Q219" s="222"/>
      <c r="R219" s="222"/>
      <c r="S219" s="222"/>
      <c r="T219" s="223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17" t="s">
        <v>145</v>
      </c>
      <c r="AU219" s="217" t="s">
        <v>88</v>
      </c>
      <c r="AV219" s="15" t="s">
        <v>149</v>
      </c>
      <c r="AW219" s="15" t="s">
        <v>33</v>
      </c>
      <c r="AX219" s="15" t="s">
        <v>78</v>
      </c>
      <c r="AY219" s="217" t="s">
        <v>129</v>
      </c>
    </row>
    <row r="220" s="14" customFormat="1">
      <c r="A220" s="14"/>
      <c r="B220" s="198"/>
      <c r="C220" s="14"/>
      <c r="D220" s="190" t="s">
        <v>145</v>
      </c>
      <c r="E220" s="199" t="s">
        <v>1</v>
      </c>
      <c r="F220" s="200" t="s">
        <v>148</v>
      </c>
      <c r="G220" s="14"/>
      <c r="H220" s="201">
        <v>12.219999999999999</v>
      </c>
      <c r="I220" s="202"/>
      <c r="J220" s="14"/>
      <c r="K220" s="14"/>
      <c r="L220" s="198"/>
      <c r="M220" s="203"/>
      <c r="N220" s="204"/>
      <c r="O220" s="204"/>
      <c r="P220" s="204"/>
      <c r="Q220" s="204"/>
      <c r="R220" s="204"/>
      <c r="S220" s="204"/>
      <c r="T220" s="20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99" t="s">
        <v>145</v>
      </c>
      <c r="AU220" s="199" t="s">
        <v>88</v>
      </c>
      <c r="AV220" s="14" t="s">
        <v>136</v>
      </c>
      <c r="AW220" s="14" t="s">
        <v>33</v>
      </c>
      <c r="AX220" s="14" t="s">
        <v>86</v>
      </c>
      <c r="AY220" s="199" t="s">
        <v>129</v>
      </c>
    </row>
    <row r="221" s="2" customFormat="1" ht="24.15" customHeight="1">
      <c r="A221" s="37"/>
      <c r="B221" s="170"/>
      <c r="C221" s="171" t="s">
        <v>292</v>
      </c>
      <c r="D221" s="171" t="s">
        <v>131</v>
      </c>
      <c r="E221" s="172" t="s">
        <v>293</v>
      </c>
      <c r="F221" s="173" t="s">
        <v>294</v>
      </c>
      <c r="G221" s="174" t="s">
        <v>227</v>
      </c>
      <c r="H221" s="175">
        <v>7.5</v>
      </c>
      <c r="I221" s="176"/>
      <c r="J221" s="177">
        <f>ROUND(I221*H221,2)</f>
        <v>0</v>
      </c>
      <c r="K221" s="173" t="s">
        <v>135</v>
      </c>
      <c r="L221" s="38"/>
      <c r="M221" s="178" t="s">
        <v>1</v>
      </c>
      <c r="N221" s="179" t="s">
        <v>43</v>
      </c>
      <c r="O221" s="76"/>
      <c r="P221" s="180">
        <f>O221*H221</f>
        <v>0</v>
      </c>
      <c r="Q221" s="180">
        <v>0</v>
      </c>
      <c r="R221" s="180">
        <f>Q221*H221</f>
        <v>0</v>
      </c>
      <c r="S221" s="180">
        <v>0</v>
      </c>
      <c r="T221" s="18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82" t="s">
        <v>136</v>
      </c>
      <c r="AT221" s="182" t="s">
        <v>131</v>
      </c>
      <c r="AU221" s="182" t="s">
        <v>88</v>
      </c>
      <c r="AY221" s="18" t="s">
        <v>129</v>
      </c>
      <c r="BE221" s="183">
        <f>IF(N221="základní",J221,0)</f>
        <v>0</v>
      </c>
      <c r="BF221" s="183">
        <f>IF(N221="snížená",J221,0)</f>
        <v>0</v>
      </c>
      <c r="BG221" s="183">
        <f>IF(N221="zákl. přenesená",J221,0)</f>
        <v>0</v>
      </c>
      <c r="BH221" s="183">
        <f>IF(N221="sníž. přenesená",J221,0)</f>
        <v>0</v>
      </c>
      <c r="BI221" s="183">
        <f>IF(N221="nulová",J221,0)</f>
        <v>0</v>
      </c>
      <c r="BJ221" s="18" t="s">
        <v>86</v>
      </c>
      <c r="BK221" s="183">
        <f>ROUND(I221*H221,2)</f>
        <v>0</v>
      </c>
      <c r="BL221" s="18" t="s">
        <v>136</v>
      </c>
      <c r="BM221" s="182" t="s">
        <v>295</v>
      </c>
    </row>
    <row r="222" s="2" customFormat="1">
      <c r="A222" s="37"/>
      <c r="B222" s="38"/>
      <c r="C222" s="37"/>
      <c r="D222" s="184" t="s">
        <v>138</v>
      </c>
      <c r="E222" s="37"/>
      <c r="F222" s="185" t="s">
        <v>296</v>
      </c>
      <c r="G222" s="37"/>
      <c r="H222" s="37"/>
      <c r="I222" s="186"/>
      <c r="J222" s="37"/>
      <c r="K222" s="37"/>
      <c r="L222" s="38"/>
      <c r="M222" s="187"/>
      <c r="N222" s="188"/>
      <c r="O222" s="76"/>
      <c r="P222" s="76"/>
      <c r="Q222" s="76"/>
      <c r="R222" s="76"/>
      <c r="S222" s="76"/>
      <c r="T222" s="7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8" t="s">
        <v>138</v>
      </c>
      <c r="AU222" s="18" t="s">
        <v>88</v>
      </c>
    </row>
    <row r="223" s="13" customFormat="1">
      <c r="A223" s="13"/>
      <c r="B223" s="189"/>
      <c r="C223" s="13"/>
      <c r="D223" s="190" t="s">
        <v>145</v>
      </c>
      <c r="E223" s="191" t="s">
        <v>1</v>
      </c>
      <c r="F223" s="192" t="s">
        <v>297</v>
      </c>
      <c r="G223" s="13"/>
      <c r="H223" s="193">
        <v>2.3999999999999999</v>
      </c>
      <c r="I223" s="194"/>
      <c r="J223" s="13"/>
      <c r="K223" s="13"/>
      <c r="L223" s="189"/>
      <c r="M223" s="195"/>
      <c r="N223" s="196"/>
      <c r="O223" s="196"/>
      <c r="P223" s="196"/>
      <c r="Q223" s="196"/>
      <c r="R223" s="196"/>
      <c r="S223" s="196"/>
      <c r="T223" s="19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1" t="s">
        <v>145</v>
      </c>
      <c r="AU223" s="191" t="s">
        <v>88</v>
      </c>
      <c r="AV223" s="13" t="s">
        <v>88</v>
      </c>
      <c r="AW223" s="13" t="s">
        <v>33</v>
      </c>
      <c r="AX223" s="13" t="s">
        <v>78</v>
      </c>
      <c r="AY223" s="191" t="s">
        <v>129</v>
      </c>
    </row>
    <row r="224" s="13" customFormat="1">
      <c r="A224" s="13"/>
      <c r="B224" s="189"/>
      <c r="C224" s="13"/>
      <c r="D224" s="190" t="s">
        <v>145</v>
      </c>
      <c r="E224" s="191" t="s">
        <v>1</v>
      </c>
      <c r="F224" s="192" t="s">
        <v>298</v>
      </c>
      <c r="G224" s="13"/>
      <c r="H224" s="193">
        <v>4</v>
      </c>
      <c r="I224" s="194"/>
      <c r="J224" s="13"/>
      <c r="K224" s="13"/>
      <c r="L224" s="189"/>
      <c r="M224" s="195"/>
      <c r="N224" s="196"/>
      <c r="O224" s="196"/>
      <c r="P224" s="196"/>
      <c r="Q224" s="196"/>
      <c r="R224" s="196"/>
      <c r="S224" s="196"/>
      <c r="T224" s="19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1" t="s">
        <v>145</v>
      </c>
      <c r="AU224" s="191" t="s">
        <v>88</v>
      </c>
      <c r="AV224" s="13" t="s">
        <v>88</v>
      </c>
      <c r="AW224" s="13" t="s">
        <v>33</v>
      </c>
      <c r="AX224" s="13" t="s">
        <v>78</v>
      </c>
      <c r="AY224" s="191" t="s">
        <v>129</v>
      </c>
    </row>
    <row r="225" s="13" customFormat="1">
      <c r="A225" s="13"/>
      <c r="B225" s="189"/>
      <c r="C225" s="13"/>
      <c r="D225" s="190" t="s">
        <v>145</v>
      </c>
      <c r="E225" s="191" t="s">
        <v>1</v>
      </c>
      <c r="F225" s="192" t="s">
        <v>299</v>
      </c>
      <c r="G225" s="13"/>
      <c r="H225" s="193">
        <v>1.1000000000000001</v>
      </c>
      <c r="I225" s="194"/>
      <c r="J225" s="13"/>
      <c r="K225" s="13"/>
      <c r="L225" s="189"/>
      <c r="M225" s="195"/>
      <c r="N225" s="196"/>
      <c r="O225" s="196"/>
      <c r="P225" s="196"/>
      <c r="Q225" s="196"/>
      <c r="R225" s="196"/>
      <c r="S225" s="196"/>
      <c r="T225" s="19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1" t="s">
        <v>145</v>
      </c>
      <c r="AU225" s="191" t="s">
        <v>88</v>
      </c>
      <c r="AV225" s="13" t="s">
        <v>88</v>
      </c>
      <c r="AW225" s="13" t="s">
        <v>33</v>
      </c>
      <c r="AX225" s="13" t="s">
        <v>78</v>
      </c>
      <c r="AY225" s="191" t="s">
        <v>129</v>
      </c>
    </row>
    <row r="226" s="14" customFormat="1">
      <c r="A226" s="14"/>
      <c r="B226" s="198"/>
      <c r="C226" s="14"/>
      <c r="D226" s="190" t="s">
        <v>145</v>
      </c>
      <c r="E226" s="199" t="s">
        <v>1</v>
      </c>
      <c r="F226" s="200" t="s">
        <v>148</v>
      </c>
      <c r="G226" s="14"/>
      <c r="H226" s="201">
        <v>7.5</v>
      </c>
      <c r="I226" s="202"/>
      <c r="J226" s="14"/>
      <c r="K226" s="14"/>
      <c r="L226" s="198"/>
      <c r="M226" s="203"/>
      <c r="N226" s="204"/>
      <c r="O226" s="204"/>
      <c r="P226" s="204"/>
      <c r="Q226" s="204"/>
      <c r="R226" s="204"/>
      <c r="S226" s="204"/>
      <c r="T226" s="20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199" t="s">
        <v>145</v>
      </c>
      <c r="AU226" s="199" t="s">
        <v>88</v>
      </c>
      <c r="AV226" s="14" t="s">
        <v>136</v>
      </c>
      <c r="AW226" s="14" t="s">
        <v>33</v>
      </c>
      <c r="AX226" s="14" t="s">
        <v>86</v>
      </c>
      <c r="AY226" s="199" t="s">
        <v>129</v>
      </c>
    </row>
    <row r="227" s="2" customFormat="1" ht="16.5" customHeight="1">
      <c r="A227" s="37"/>
      <c r="B227" s="170"/>
      <c r="C227" s="206" t="s">
        <v>300</v>
      </c>
      <c r="D227" s="206" t="s">
        <v>242</v>
      </c>
      <c r="E227" s="207" t="s">
        <v>301</v>
      </c>
      <c r="F227" s="208" t="s">
        <v>302</v>
      </c>
      <c r="G227" s="209" t="s">
        <v>275</v>
      </c>
      <c r="H227" s="210">
        <v>15</v>
      </c>
      <c r="I227" s="211"/>
      <c r="J227" s="212">
        <f>ROUND(I227*H227,2)</f>
        <v>0</v>
      </c>
      <c r="K227" s="208" t="s">
        <v>135</v>
      </c>
      <c r="L227" s="213"/>
      <c r="M227" s="214" t="s">
        <v>1</v>
      </c>
      <c r="N227" s="215" t="s">
        <v>43</v>
      </c>
      <c r="O227" s="76"/>
      <c r="P227" s="180">
        <f>O227*H227</f>
        <v>0</v>
      </c>
      <c r="Q227" s="180">
        <v>1</v>
      </c>
      <c r="R227" s="180">
        <f>Q227*H227</f>
        <v>15</v>
      </c>
      <c r="S227" s="180">
        <v>0</v>
      </c>
      <c r="T227" s="18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2" t="s">
        <v>173</v>
      </c>
      <c r="AT227" s="182" t="s">
        <v>242</v>
      </c>
      <c r="AU227" s="182" t="s">
        <v>88</v>
      </c>
      <c r="AY227" s="18" t="s">
        <v>129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8" t="s">
        <v>86</v>
      </c>
      <c r="BK227" s="183">
        <f>ROUND(I227*H227,2)</f>
        <v>0</v>
      </c>
      <c r="BL227" s="18" t="s">
        <v>136</v>
      </c>
      <c r="BM227" s="182" t="s">
        <v>303</v>
      </c>
    </row>
    <row r="228" s="13" customFormat="1">
      <c r="A228" s="13"/>
      <c r="B228" s="189"/>
      <c r="C228" s="13"/>
      <c r="D228" s="190" t="s">
        <v>145</v>
      </c>
      <c r="E228" s="13"/>
      <c r="F228" s="192" t="s">
        <v>304</v>
      </c>
      <c r="G228" s="13"/>
      <c r="H228" s="193">
        <v>15</v>
      </c>
      <c r="I228" s="194"/>
      <c r="J228" s="13"/>
      <c r="K228" s="13"/>
      <c r="L228" s="189"/>
      <c r="M228" s="195"/>
      <c r="N228" s="196"/>
      <c r="O228" s="196"/>
      <c r="P228" s="196"/>
      <c r="Q228" s="196"/>
      <c r="R228" s="196"/>
      <c r="S228" s="196"/>
      <c r="T228" s="19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1" t="s">
        <v>145</v>
      </c>
      <c r="AU228" s="191" t="s">
        <v>88</v>
      </c>
      <c r="AV228" s="13" t="s">
        <v>88</v>
      </c>
      <c r="AW228" s="13" t="s">
        <v>3</v>
      </c>
      <c r="AX228" s="13" t="s">
        <v>86</v>
      </c>
      <c r="AY228" s="191" t="s">
        <v>129</v>
      </c>
    </row>
    <row r="229" s="2" customFormat="1" ht="24.15" customHeight="1">
      <c r="A229" s="37"/>
      <c r="B229" s="170"/>
      <c r="C229" s="171" t="s">
        <v>305</v>
      </c>
      <c r="D229" s="171" t="s">
        <v>131</v>
      </c>
      <c r="E229" s="172" t="s">
        <v>306</v>
      </c>
      <c r="F229" s="173" t="s">
        <v>307</v>
      </c>
      <c r="G229" s="174" t="s">
        <v>142</v>
      </c>
      <c r="H229" s="175">
        <v>870</v>
      </c>
      <c r="I229" s="176"/>
      <c r="J229" s="177">
        <f>ROUND(I229*H229,2)</f>
        <v>0</v>
      </c>
      <c r="K229" s="173" t="s">
        <v>135</v>
      </c>
      <c r="L229" s="38"/>
      <c r="M229" s="178" t="s">
        <v>1</v>
      </c>
      <c r="N229" s="179" t="s">
        <v>43</v>
      </c>
      <c r="O229" s="76"/>
      <c r="P229" s="180">
        <f>O229*H229</f>
        <v>0</v>
      </c>
      <c r="Q229" s="180">
        <v>0</v>
      </c>
      <c r="R229" s="180">
        <f>Q229*H229</f>
        <v>0</v>
      </c>
      <c r="S229" s="180">
        <v>0</v>
      </c>
      <c r="T229" s="18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82" t="s">
        <v>136</v>
      </c>
      <c r="AT229" s="182" t="s">
        <v>131</v>
      </c>
      <c r="AU229" s="182" t="s">
        <v>88</v>
      </c>
      <c r="AY229" s="18" t="s">
        <v>129</v>
      </c>
      <c r="BE229" s="183">
        <f>IF(N229="základní",J229,0)</f>
        <v>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18" t="s">
        <v>86</v>
      </c>
      <c r="BK229" s="183">
        <f>ROUND(I229*H229,2)</f>
        <v>0</v>
      </c>
      <c r="BL229" s="18" t="s">
        <v>136</v>
      </c>
      <c r="BM229" s="182" t="s">
        <v>308</v>
      </c>
    </row>
    <row r="230" s="2" customFormat="1">
      <c r="A230" s="37"/>
      <c r="B230" s="38"/>
      <c r="C230" s="37"/>
      <c r="D230" s="184" t="s">
        <v>138</v>
      </c>
      <c r="E230" s="37"/>
      <c r="F230" s="185" t="s">
        <v>309</v>
      </c>
      <c r="G230" s="37"/>
      <c r="H230" s="37"/>
      <c r="I230" s="186"/>
      <c r="J230" s="37"/>
      <c r="K230" s="37"/>
      <c r="L230" s="38"/>
      <c r="M230" s="187"/>
      <c r="N230" s="188"/>
      <c r="O230" s="76"/>
      <c r="P230" s="76"/>
      <c r="Q230" s="76"/>
      <c r="R230" s="76"/>
      <c r="S230" s="76"/>
      <c r="T230" s="7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8" t="s">
        <v>138</v>
      </c>
      <c r="AU230" s="18" t="s">
        <v>88</v>
      </c>
    </row>
    <row r="231" s="13" customFormat="1">
      <c r="A231" s="13"/>
      <c r="B231" s="189"/>
      <c r="C231" s="13"/>
      <c r="D231" s="190" t="s">
        <v>145</v>
      </c>
      <c r="E231" s="191" t="s">
        <v>1</v>
      </c>
      <c r="F231" s="192" t="s">
        <v>310</v>
      </c>
      <c r="G231" s="13"/>
      <c r="H231" s="193">
        <v>100</v>
      </c>
      <c r="I231" s="194"/>
      <c r="J231" s="13"/>
      <c r="K231" s="13"/>
      <c r="L231" s="189"/>
      <c r="M231" s="195"/>
      <c r="N231" s="196"/>
      <c r="O231" s="196"/>
      <c r="P231" s="196"/>
      <c r="Q231" s="196"/>
      <c r="R231" s="196"/>
      <c r="S231" s="196"/>
      <c r="T231" s="19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1" t="s">
        <v>145</v>
      </c>
      <c r="AU231" s="191" t="s">
        <v>88</v>
      </c>
      <c r="AV231" s="13" t="s">
        <v>88</v>
      </c>
      <c r="AW231" s="13" t="s">
        <v>33</v>
      </c>
      <c r="AX231" s="13" t="s">
        <v>78</v>
      </c>
      <c r="AY231" s="191" t="s">
        <v>129</v>
      </c>
    </row>
    <row r="232" s="13" customFormat="1">
      <c r="A232" s="13"/>
      <c r="B232" s="189"/>
      <c r="C232" s="13"/>
      <c r="D232" s="190" t="s">
        <v>145</v>
      </c>
      <c r="E232" s="191" t="s">
        <v>1</v>
      </c>
      <c r="F232" s="192" t="s">
        <v>311</v>
      </c>
      <c r="G232" s="13"/>
      <c r="H232" s="193">
        <v>15</v>
      </c>
      <c r="I232" s="194"/>
      <c r="J232" s="13"/>
      <c r="K232" s="13"/>
      <c r="L232" s="189"/>
      <c r="M232" s="195"/>
      <c r="N232" s="196"/>
      <c r="O232" s="196"/>
      <c r="P232" s="196"/>
      <c r="Q232" s="196"/>
      <c r="R232" s="196"/>
      <c r="S232" s="196"/>
      <c r="T232" s="19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1" t="s">
        <v>145</v>
      </c>
      <c r="AU232" s="191" t="s">
        <v>88</v>
      </c>
      <c r="AV232" s="13" t="s">
        <v>88</v>
      </c>
      <c r="AW232" s="13" t="s">
        <v>33</v>
      </c>
      <c r="AX232" s="13" t="s">
        <v>78</v>
      </c>
      <c r="AY232" s="191" t="s">
        <v>129</v>
      </c>
    </row>
    <row r="233" s="13" customFormat="1">
      <c r="A233" s="13"/>
      <c r="B233" s="189"/>
      <c r="C233" s="13"/>
      <c r="D233" s="190" t="s">
        <v>145</v>
      </c>
      <c r="E233" s="191" t="s">
        <v>1</v>
      </c>
      <c r="F233" s="192" t="s">
        <v>312</v>
      </c>
      <c r="G233" s="13"/>
      <c r="H233" s="193">
        <v>225</v>
      </c>
      <c r="I233" s="194"/>
      <c r="J233" s="13"/>
      <c r="K233" s="13"/>
      <c r="L233" s="189"/>
      <c r="M233" s="195"/>
      <c r="N233" s="196"/>
      <c r="O233" s="196"/>
      <c r="P233" s="196"/>
      <c r="Q233" s="196"/>
      <c r="R233" s="196"/>
      <c r="S233" s="196"/>
      <c r="T233" s="19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1" t="s">
        <v>145</v>
      </c>
      <c r="AU233" s="191" t="s">
        <v>88</v>
      </c>
      <c r="AV233" s="13" t="s">
        <v>88</v>
      </c>
      <c r="AW233" s="13" t="s">
        <v>33</v>
      </c>
      <c r="AX233" s="13" t="s">
        <v>78</v>
      </c>
      <c r="AY233" s="191" t="s">
        <v>129</v>
      </c>
    </row>
    <row r="234" s="13" customFormat="1">
      <c r="A234" s="13"/>
      <c r="B234" s="189"/>
      <c r="C234" s="13"/>
      <c r="D234" s="190" t="s">
        <v>145</v>
      </c>
      <c r="E234" s="191" t="s">
        <v>1</v>
      </c>
      <c r="F234" s="192" t="s">
        <v>240</v>
      </c>
      <c r="G234" s="13"/>
      <c r="H234" s="193">
        <v>530</v>
      </c>
      <c r="I234" s="194"/>
      <c r="J234" s="13"/>
      <c r="K234" s="13"/>
      <c r="L234" s="189"/>
      <c r="M234" s="195"/>
      <c r="N234" s="196"/>
      <c r="O234" s="196"/>
      <c r="P234" s="196"/>
      <c r="Q234" s="196"/>
      <c r="R234" s="196"/>
      <c r="S234" s="196"/>
      <c r="T234" s="19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1" t="s">
        <v>145</v>
      </c>
      <c r="AU234" s="191" t="s">
        <v>88</v>
      </c>
      <c r="AV234" s="13" t="s">
        <v>88</v>
      </c>
      <c r="AW234" s="13" t="s">
        <v>33</v>
      </c>
      <c r="AX234" s="13" t="s">
        <v>78</v>
      </c>
      <c r="AY234" s="191" t="s">
        <v>129</v>
      </c>
    </row>
    <row r="235" s="14" customFormat="1">
      <c r="A235" s="14"/>
      <c r="B235" s="198"/>
      <c r="C235" s="14"/>
      <c r="D235" s="190" t="s">
        <v>145</v>
      </c>
      <c r="E235" s="199" t="s">
        <v>1</v>
      </c>
      <c r="F235" s="200" t="s">
        <v>148</v>
      </c>
      <c r="G235" s="14"/>
      <c r="H235" s="201">
        <v>870</v>
      </c>
      <c r="I235" s="202"/>
      <c r="J235" s="14"/>
      <c r="K235" s="14"/>
      <c r="L235" s="198"/>
      <c r="M235" s="203"/>
      <c r="N235" s="204"/>
      <c r="O235" s="204"/>
      <c r="P235" s="204"/>
      <c r="Q235" s="204"/>
      <c r="R235" s="204"/>
      <c r="S235" s="204"/>
      <c r="T235" s="20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199" t="s">
        <v>145</v>
      </c>
      <c r="AU235" s="199" t="s">
        <v>88</v>
      </c>
      <c r="AV235" s="14" t="s">
        <v>136</v>
      </c>
      <c r="AW235" s="14" t="s">
        <v>33</v>
      </c>
      <c r="AX235" s="14" t="s">
        <v>86</v>
      </c>
      <c r="AY235" s="199" t="s">
        <v>129</v>
      </c>
    </row>
    <row r="236" s="2" customFormat="1" ht="33" customHeight="1">
      <c r="A236" s="37"/>
      <c r="B236" s="170"/>
      <c r="C236" s="171" t="s">
        <v>313</v>
      </c>
      <c r="D236" s="171" t="s">
        <v>131</v>
      </c>
      <c r="E236" s="172" t="s">
        <v>314</v>
      </c>
      <c r="F236" s="173" t="s">
        <v>315</v>
      </c>
      <c r="G236" s="174" t="s">
        <v>142</v>
      </c>
      <c r="H236" s="175">
        <v>455</v>
      </c>
      <c r="I236" s="176"/>
      <c r="J236" s="177">
        <f>ROUND(I236*H236,2)</f>
        <v>0</v>
      </c>
      <c r="K236" s="173" t="s">
        <v>135</v>
      </c>
      <c r="L236" s="38"/>
      <c r="M236" s="178" t="s">
        <v>1</v>
      </c>
      <c r="N236" s="179" t="s">
        <v>43</v>
      </c>
      <c r="O236" s="76"/>
      <c r="P236" s="180">
        <f>O236*H236</f>
        <v>0</v>
      </c>
      <c r="Q236" s="180">
        <v>0</v>
      </c>
      <c r="R236" s="180">
        <f>Q236*H236</f>
        <v>0</v>
      </c>
      <c r="S236" s="180">
        <v>0</v>
      </c>
      <c r="T236" s="181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2" t="s">
        <v>136</v>
      </c>
      <c r="AT236" s="182" t="s">
        <v>131</v>
      </c>
      <c r="AU236" s="182" t="s">
        <v>88</v>
      </c>
      <c r="AY236" s="18" t="s">
        <v>129</v>
      </c>
      <c r="BE236" s="183">
        <f>IF(N236="základní",J236,0)</f>
        <v>0</v>
      </c>
      <c r="BF236" s="183">
        <f>IF(N236="snížená",J236,0)</f>
        <v>0</v>
      </c>
      <c r="BG236" s="183">
        <f>IF(N236="zákl. přenesená",J236,0)</f>
        <v>0</v>
      </c>
      <c r="BH236" s="183">
        <f>IF(N236="sníž. přenesená",J236,0)</f>
        <v>0</v>
      </c>
      <c r="BI236" s="183">
        <f>IF(N236="nulová",J236,0)</f>
        <v>0</v>
      </c>
      <c r="BJ236" s="18" t="s">
        <v>86</v>
      </c>
      <c r="BK236" s="183">
        <f>ROUND(I236*H236,2)</f>
        <v>0</v>
      </c>
      <c r="BL236" s="18" t="s">
        <v>136</v>
      </c>
      <c r="BM236" s="182" t="s">
        <v>316</v>
      </c>
    </row>
    <row r="237" s="2" customFormat="1">
      <c r="A237" s="37"/>
      <c r="B237" s="38"/>
      <c r="C237" s="37"/>
      <c r="D237" s="184" t="s">
        <v>138</v>
      </c>
      <c r="E237" s="37"/>
      <c r="F237" s="185" t="s">
        <v>317</v>
      </c>
      <c r="G237" s="37"/>
      <c r="H237" s="37"/>
      <c r="I237" s="186"/>
      <c r="J237" s="37"/>
      <c r="K237" s="37"/>
      <c r="L237" s="38"/>
      <c r="M237" s="187"/>
      <c r="N237" s="188"/>
      <c r="O237" s="76"/>
      <c r="P237" s="76"/>
      <c r="Q237" s="76"/>
      <c r="R237" s="76"/>
      <c r="S237" s="76"/>
      <c r="T237" s="7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8" t="s">
        <v>138</v>
      </c>
      <c r="AU237" s="18" t="s">
        <v>88</v>
      </c>
    </row>
    <row r="238" s="13" customFormat="1">
      <c r="A238" s="13"/>
      <c r="B238" s="189"/>
      <c r="C238" s="13"/>
      <c r="D238" s="190" t="s">
        <v>145</v>
      </c>
      <c r="E238" s="191" t="s">
        <v>1</v>
      </c>
      <c r="F238" s="192" t="s">
        <v>318</v>
      </c>
      <c r="G238" s="13"/>
      <c r="H238" s="193">
        <v>55</v>
      </c>
      <c r="I238" s="194"/>
      <c r="J238" s="13"/>
      <c r="K238" s="13"/>
      <c r="L238" s="189"/>
      <c r="M238" s="195"/>
      <c r="N238" s="196"/>
      <c r="O238" s="196"/>
      <c r="P238" s="196"/>
      <c r="Q238" s="196"/>
      <c r="R238" s="196"/>
      <c r="S238" s="196"/>
      <c r="T238" s="19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1" t="s">
        <v>145</v>
      </c>
      <c r="AU238" s="191" t="s">
        <v>88</v>
      </c>
      <c r="AV238" s="13" t="s">
        <v>88</v>
      </c>
      <c r="AW238" s="13" t="s">
        <v>33</v>
      </c>
      <c r="AX238" s="13" t="s">
        <v>78</v>
      </c>
      <c r="AY238" s="191" t="s">
        <v>129</v>
      </c>
    </row>
    <row r="239" s="13" customFormat="1">
      <c r="A239" s="13"/>
      <c r="B239" s="189"/>
      <c r="C239" s="13"/>
      <c r="D239" s="190" t="s">
        <v>145</v>
      </c>
      <c r="E239" s="191" t="s">
        <v>1</v>
      </c>
      <c r="F239" s="192" t="s">
        <v>319</v>
      </c>
      <c r="G239" s="13"/>
      <c r="H239" s="193">
        <v>400</v>
      </c>
      <c r="I239" s="194"/>
      <c r="J239" s="13"/>
      <c r="K239" s="13"/>
      <c r="L239" s="189"/>
      <c r="M239" s="195"/>
      <c r="N239" s="196"/>
      <c r="O239" s="196"/>
      <c r="P239" s="196"/>
      <c r="Q239" s="196"/>
      <c r="R239" s="196"/>
      <c r="S239" s="196"/>
      <c r="T239" s="19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1" t="s">
        <v>145</v>
      </c>
      <c r="AU239" s="191" t="s">
        <v>88</v>
      </c>
      <c r="AV239" s="13" t="s">
        <v>88</v>
      </c>
      <c r="AW239" s="13" t="s">
        <v>33</v>
      </c>
      <c r="AX239" s="13" t="s">
        <v>78</v>
      </c>
      <c r="AY239" s="191" t="s">
        <v>129</v>
      </c>
    </row>
    <row r="240" s="14" customFormat="1">
      <c r="A240" s="14"/>
      <c r="B240" s="198"/>
      <c r="C240" s="14"/>
      <c r="D240" s="190" t="s">
        <v>145</v>
      </c>
      <c r="E240" s="199" t="s">
        <v>1</v>
      </c>
      <c r="F240" s="200" t="s">
        <v>148</v>
      </c>
      <c r="G240" s="14"/>
      <c r="H240" s="201">
        <v>455</v>
      </c>
      <c r="I240" s="202"/>
      <c r="J240" s="14"/>
      <c r="K240" s="14"/>
      <c r="L240" s="198"/>
      <c r="M240" s="203"/>
      <c r="N240" s="204"/>
      <c r="O240" s="204"/>
      <c r="P240" s="204"/>
      <c r="Q240" s="204"/>
      <c r="R240" s="204"/>
      <c r="S240" s="204"/>
      <c r="T240" s="20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99" t="s">
        <v>145</v>
      </c>
      <c r="AU240" s="199" t="s">
        <v>88</v>
      </c>
      <c r="AV240" s="14" t="s">
        <v>136</v>
      </c>
      <c r="AW240" s="14" t="s">
        <v>33</v>
      </c>
      <c r="AX240" s="14" t="s">
        <v>86</v>
      </c>
      <c r="AY240" s="199" t="s">
        <v>129</v>
      </c>
    </row>
    <row r="241" s="2" customFormat="1" ht="16.5" customHeight="1">
      <c r="A241" s="37"/>
      <c r="B241" s="170"/>
      <c r="C241" s="206" t="s">
        <v>320</v>
      </c>
      <c r="D241" s="206" t="s">
        <v>242</v>
      </c>
      <c r="E241" s="207" t="s">
        <v>321</v>
      </c>
      <c r="F241" s="208" t="s">
        <v>322</v>
      </c>
      <c r="G241" s="209" t="s">
        <v>275</v>
      </c>
      <c r="H241" s="210">
        <v>154.69999999999999</v>
      </c>
      <c r="I241" s="211"/>
      <c r="J241" s="212">
        <f>ROUND(I241*H241,2)</f>
        <v>0</v>
      </c>
      <c r="K241" s="208" t="s">
        <v>135</v>
      </c>
      <c r="L241" s="213"/>
      <c r="M241" s="214" t="s">
        <v>1</v>
      </c>
      <c r="N241" s="215" t="s">
        <v>43</v>
      </c>
      <c r="O241" s="76"/>
      <c r="P241" s="180">
        <f>O241*H241</f>
        <v>0</v>
      </c>
      <c r="Q241" s="180">
        <v>1</v>
      </c>
      <c r="R241" s="180">
        <f>Q241*H241</f>
        <v>154.69999999999999</v>
      </c>
      <c r="S241" s="180">
        <v>0</v>
      </c>
      <c r="T241" s="18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2" t="s">
        <v>173</v>
      </c>
      <c r="AT241" s="182" t="s">
        <v>242</v>
      </c>
      <c r="AU241" s="182" t="s">
        <v>88</v>
      </c>
      <c r="AY241" s="18" t="s">
        <v>129</v>
      </c>
      <c r="BE241" s="183">
        <f>IF(N241="základní",J241,0)</f>
        <v>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8" t="s">
        <v>86</v>
      </c>
      <c r="BK241" s="183">
        <f>ROUND(I241*H241,2)</f>
        <v>0</v>
      </c>
      <c r="BL241" s="18" t="s">
        <v>136</v>
      </c>
      <c r="BM241" s="182" t="s">
        <v>323</v>
      </c>
    </row>
    <row r="242" s="13" customFormat="1">
      <c r="A242" s="13"/>
      <c r="B242" s="189"/>
      <c r="C242" s="13"/>
      <c r="D242" s="190" t="s">
        <v>145</v>
      </c>
      <c r="E242" s="191" t="s">
        <v>1</v>
      </c>
      <c r="F242" s="192" t="s">
        <v>324</v>
      </c>
      <c r="G242" s="13"/>
      <c r="H242" s="193">
        <v>11</v>
      </c>
      <c r="I242" s="194"/>
      <c r="J242" s="13"/>
      <c r="K242" s="13"/>
      <c r="L242" s="189"/>
      <c r="M242" s="195"/>
      <c r="N242" s="196"/>
      <c r="O242" s="196"/>
      <c r="P242" s="196"/>
      <c r="Q242" s="196"/>
      <c r="R242" s="196"/>
      <c r="S242" s="196"/>
      <c r="T242" s="19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1" t="s">
        <v>145</v>
      </c>
      <c r="AU242" s="191" t="s">
        <v>88</v>
      </c>
      <c r="AV242" s="13" t="s">
        <v>88</v>
      </c>
      <c r="AW242" s="13" t="s">
        <v>33</v>
      </c>
      <c r="AX242" s="13" t="s">
        <v>78</v>
      </c>
      <c r="AY242" s="191" t="s">
        <v>129</v>
      </c>
    </row>
    <row r="243" s="13" customFormat="1">
      <c r="A243" s="13"/>
      <c r="B243" s="189"/>
      <c r="C243" s="13"/>
      <c r="D243" s="190" t="s">
        <v>145</v>
      </c>
      <c r="E243" s="191" t="s">
        <v>1</v>
      </c>
      <c r="F243" s="192" t="s">
        <v>325</v>
      </c>
      <c r="G243" s="13"/>
      <c r="H243" s="193">
        <v>80</v>
      </c>
      <c r="I243" s="194"/>
      <c r="J243" s="13"/>
      <c r="K243" s="13"/>
      <c r="L243" s="189"/>
      <c r="M243" s="195"/>
      <c r="N243" s="196"/>
      <c r="O243" s="196"/>
      <c r="P243" s="196"/>
      <c r="Q243" s="196"/>
      <c r="R243" s="196"/>
      <c r="S243" s="196"/>
      <c r="T243" s="19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1" t="s">
        <v>145</v>
      </c>
      <c r="AU243" s="191" t="s">
        <v>88</v>
      </c>
      <c r="AV243" s="13" t="s">
        <v>88</v>
      </c>
      <c r="AW243" s="13" t="s">
        <v>33</v>
      </c>
      <c r="AX243" s="13" t="s">
        <v>78</v>
      </c>
      <c r="AY243" s="191" t="s">
        <v>129</v>
      </c>
    </row>
    <row r="244" s="14" customFormat="1">
      <c r="A244" s="14"/>
      <c r="B244" s="198"/>
      <c r="C244" s="14"/>
      <c r="D244" s="190" t="s">
        <v>145</v>
      </c>
      <c r="E244" s="199" t="s">
        <v>1</v>
      </c>
      <c r="F244" s="200" t="s">
        <v>148</v>
      </c>
      <c r="G244" s="14"/>
      <c r="H244" s="201">
        <v>91</v>
      </c>
      <c r="I244" s="202"/>
      <c r="J244" s="14"/>
      <c r="K244" s="14"/>
      <c r="L244" s="198"/>
      <c r="M244" s="203"/>
      <c r="N244" s="204"/>
      <c r="O244" s="204"/>
      <c r="P244" s="204"/>
      <c r="Q244" s="204"/>
      <c r="R244" s="204"/>
      <c r="S244" s="204"/>
      <c r="T244" s="20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199" t="s">
        <v>145</v>
      </c>
      <c r="AU244" s="199" t="s">
        <v>88</v>
      </c>
      <c r="AV244" s="14" t="s">
        <v>136</v>
      </c>
      <c r="AW244" s="14" t="s">
        <v>33</v>
      </c>
      <c r="AX244" s="14" t="s">
        <v>86</v>
      </c>
      <c r="AY244" s="199" t="s">
        <v>129</v>
      </c>
    </row>
    <row r="245" s="13" customFormat="1">
      <c r="A245" s="13"/>
      <c r="B245" s="189"/>
      <c r="C245" s="13"/>
      <c r="D245" s="190" t="s">
        <v>145</v>
      </c>
      <c r="E245" s="13"/>
      <c r="F245" s="192" t="s">
        <v>326</v>
      </c>
      <c r="G245" s="13"/>
      <c r="H245" s="193">
        <v>154.69999999999999</v>
      </c>
      <c r="I245" s="194"/>
      <c r="J245" s="13"/>
      <c r="K245" s="13"/>
      <c r="L245" s="189"/>
      <c r="M245" s="195"/>
      <c r="N245" s="196"/>
      <c r="O245" s="196"/>
      <c r="P245" s="196"/>
      <c r="Q245" s="196"/>
      <c r="R245" s="196"/>
      <c r="S245" s="196"/>
      <c r="T245" s="19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1" t="s">
        <v>145</v>
      </c>
      <c r="AU245" s="191" t="s">
        <v>88</v>
      </c>
      <c r="AV245" s="13" t="s">
        <v>88</v>
      </c>
      <c r="AW245" s="13" t="s">
        <v>3</v>
      </c>
      <c r="AX245" s="13" t="s">
        <v>86</v>
      </c>
      <c r="AY245" s="191" t="s">
        <v>129</v>
      </c>
    </row>
    <row r="246" s="2" customFormat="1" ht="24.15" customHeight="1">
      <c r="A246" s="37"/>
      <c r="B246" s="170"/>
      <c r="C246" s="171" t="s">
        <v>327</v>
      </c>
      <c r="D246" s="171" t="s">
        <v>131</v>
      </c>
      <c r="E246" s="172" t="s">
        <v>328</v>
      </c>
      <c r="F246" s="173" t="s">
        <v>329</v>
      </c>
      <c r="G246" s="174" t="s">
        <v>142</v>
      </c>
      <c r="H246" s="175">
        <v>455</v>
      </c>
      <c r="I246" s="176"/>
      <c r="J246" s="177">
        <f>ROUND(I246*H246,2)</f>
        <v>0</v>
      </c>
      <c r="K246" s="173" t="s">
        <v>135</v>
      </c>
      <c r="L246" s="38"/>
      <c r="M246" s="178" t="s">
        <v>1</v>
      </c>
      <c r="N246" s="179" t="s">
        <v>43</v>
      </c>
      <c r="O246" s="76"/>
      <c r="P246" s="180">
        <f>O246*H246</f>
        <v>0</v>
      </c>
      <c r="Q246" s="180">
        <v>0</v>
      </c>
      <c r="R246" s="180">
        <f>Q246*H246</f>
        <v>0</v>
      </c>
      <c r="S246" s="180">
        <v>0</v>
      </c>
      <c r="T246" s="18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82" t="s">
        <v>136</v>
      </c>
      <c r="AT246" s="182" t="s">
        <v>131</v>
      </c>
      <c r="AU246" s="182" t="s">
        <v>88</v>
      </c>
      <c r="AY246" s="18" t="s">
        <v>129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8" t="s">
        <v>86</v>
      </c>
      <c r="BK246" s="183">
        <f>ROUND(I246*H246,2)</f>
        <v>0</v>
      </c>
      <c r="BL246" s="18" t="s">
        <v>136</v>
      </c>
      <c r="BM246" s="182" t="s">
        <v>330</v>
      </c>
    </row>
    <row r="247" s="2" customFormat="1">
      <c r="A247" s="37"/>
      <c r="B247" s="38"/>
      <c r="C247" s="37"/>
      <c r="D247" s="184" t="s">
        <v>138</v>
      </c>
      <c r="E247" s="37"/>
      <c r="F247" s="185" t="s">
        <v>331</v>
      </c>
      <c r="G247" s="37"/>
      <c r="H247" s="37"/>
      <c r="I247" s="186"/>
      <c r="J247" s="37"/>
      <c r="K247" s="37"/>
      <c r="L247" s="38"/>
      <c r="M247" s="187"/>
      <c r="N247" s="188"/>
      <c r="O247" s="76"/>
      <c r="P247" s="76"/>
      <c r="Q247" s="76"/>
      <c r="R247" s="76"/>
      <c r="S247" s="76"/>
      <c r="T247" s="7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8" t="s">
        <v>138</v>
      </c>
      <c r="AU247" s="18" t="s">
        <v>88</v>
      </c>
    </row>
    <row r="248" s="2" customFormat="1" ht="16.5" customHeight="1">
      <c r="A248" s="37"/>
      <c r="B248" s="170"/>
      <c r="C248" s="206" t="s">
        <v>332</v>
      </c>
      <c r="D248" s="206" t="s">
        <v>242</v>
      </c>
      <c r="E248" s="207" t="s">
        <v>333</v>
      </c>
      <c r="F248" s="208" t="s">
        <v>334</v>
      </c>
      <c r="G248" s="209" t="s">
        <v>335</v>
      </c>
      <c r="H248" s="210">
        <v>9.0999999999999996</v>
      </c>
      <c r="I248" s="211"/>
      <c r="J248" s="212">
        <f>ROUND(I248*H248,2)</f>
        <v>0</v>
      </c>
      <c r="K248" s="208" t="s">
        <v>135</v>
      </c>
      <c r="L248" s="213"/>
      <c r="M248" s="214" t="s">
        <v>1</v>
      </c>
      <c r="N248" s="215" t="s">
        <v>43</v>
      </c>
      <c r="O248" s="76"/>
      <c r="P248" s="180">
        <f>O248*H248</f>
        <v>0</v>
      </c>
      <c r="Q248" s="180">
        <v>0.001</v>
      </c>
      <c r="R248" s="180">
        <f>Q248*H248</f>
        <v>0.0091000000000000004</v>
      </c>
      <c r="S248" s="180">
        <v>0</v>
      </c>
      <c r="T248" s="18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82" t="s">
        <v>173</v>
      </c>
      <c r="AT248" s="182" t="s">
        <v>242</v>
      </c>
      <c r="AU248" s="182" t="s">
        <v>88</v>
      </c>
      <c r="AY248" s="18" t="s">
        <v>129</v>
      </c>
      <c r="BE248" s="183">
        <f>IF(N248="základní",J248,0)</f>
        <v>0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8" t="s">
        <v>86</v>
      </c>
      <c r="BK248" s="183">
        <f>ROUND(I248*H248,2)</f>
        <v>0</v>
      </c>
      <c r="BL248" s="18" t="s">
        <v>136</v>
      </c>
      <c r="BM248" s="182" t="s">
        <v>336</v>
      </c>
    </row>
    <row r="249" s="13" customFormat="1">
      <c r="A249" s="13"/>
      <c r="B249" s="189"/>
      <c r="C249" s="13"/>
      <c r="D249" s="190" t="s">
        <v>145</v>
      </c>
      <c r="E249" s="13"/>
      <c r="F249" s="192" t="s">
        <v>337</v>
      </c>
      <c r="G249" s="13"/>
      <c r="H249" s="193">
        <v>9.0999999999999996</v>
      </c>
      <c r="I249" s="194"/>
      <c r="J249" s="13"/>
      <c r="K249" s="13"/>
      <c r="L249" s="189"/>
      <c r="M249" s="195"/>
      <c r="N249" s="196"/>
      <c r="O249" s="196"/>
      <c r="P249" s="196"/>
      <c r="Q249" s="196"/>
      <c r="R249" s="196"/>
      <c r="S249" s="196"/>
      <c r="T249" s="19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1" t="s">
        <v>145</v>
      </c>
      <c r="AU249" s="191" t="s">
        <v>88</v>
      </c>
      <c r="AV249" s="13" t="s">
        <v>88</v>
      </c>
      <c r="AW249" s="13" t="s">
        <v>3</v>
      </c>
      <c r="AX249" s="13" t="s">
        <v>86</v>
      </c>
      <c r="AY249" s="191" t="s">
        <v>129</v>
      </c>
    </row>
    <row r="250" s="2" customFormat="1" ht="24.15" customHeight="1">
      <c r="A250" s="37"/>
      <c r="B250" s="170"/>
      <c r="C250" s="171" t="s">
        <v>338</v>
      </c>
      <c r="D250" s="171" t="s">
        <v>131</v>
      </c>
      <c r="E250" s="172" t="s">
        <v>339</v>
      </c>
      <c r="F250" s="173" t="s">
        <v>340</v>
      </c>
      <c r="G250" s="174" t="s">
        <v>142</v>
      </c>
      <c r="H250" s="175">
        <v>455</v>
      </c>
      <c r="I250" s="176"/>
      <c r="J250" s="177">
        <f>ROUND(I250*H250,2)</f>
        <v>0</v>
      </c>
      <c r="K250" s="173" t="s">
        <v>135</v>
      </c>
      <c r="L250" s="38"/>
      <c r="M250" s="178" t="s">
        <v>1</v>
      </c>
      <c r="N250" s="179" t="s">
        <v>43</v>
      </c>
      <c r="O250" s="76"/>
      <c r="P250" s="180">
        <f>O250*H250</f>
        <v>0</v>
      </c>
      <c r="Q250" s="180">
        <v>0</v>
      </c>
      <c r="R250" s="180">
        <f>Q250*H250</f>
        <v>0</v>
      </c>
      <c r="S250" s="180">
        <v>0</v>
      </c>
      <c r="T250" s="181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2" t="s">
        <v>136</v>
      </c>
      <c r="AT250" s="182" t="s">
        <v>131</v>
      </c>
      <c r="AU250" s="182" t="s">
        <v>88</v>
      </c>
      <c r="AY250" s="18" t="s">
        <v>129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8" t="s">
        <v>86</v>
      </c>
      <c r="BK250" s="183">
        <f>ROUND(I250*H250,2)</f>
        <v>0</v>
      </c>
      <c r="BL250" s="18" t="s">
        <v>136</v>
      </c>
      <c r="BM250" s="182" t="s">
        <v>341</v>
      </c>
    </row>
    <row r="251" s="2" customFormat="1">
      <c r="A251" s="37"/>
      <c r="B251" s="38"/>
      <c r="C251" s="37"/>
      <c r="D251" s="184" t="s">
        <v>138</v>
      </c>
      <c r="E251" s="37"/>
      <c r="F251" s="185" t="s">
        <v>342</v>
      </c>
      <c r="G251" s="37"/>
      <c r="H251" s="37"/>
      <c r="I251" s="186"/>
      <c r="J251" s="37"/>
      <c r="K251" s="37"/>
      <c r="L251" s="38"/>
      <c r="M251" s="187"/>
      <c r="N251" s="188"/>
      <c r="O251" s="76"/>
      <c r="P251" s="76"/>
      <c r="Q251" s="76"/>
      <c r="R251" s="76"/>
      <c r="S251" s="76"/>
      <c r="T251" s="7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8" t="s">
        <v>138</v>
      </c>
      <c r="AU251" s="18" t="s">
        <v>88</v>
      </c>
    </row>
    <row r="252" s="2" customFormat="1" ht="37.8" customHeight="1">
      <c r="A252" s="37"/>
      <c r="B252" s="170"/>
      <c r="C252" s="171" t="s">
        <v>343</v>
      </c>
      <c r="D252" s="171" t="s">
        <v>131</v>
      </c>
      <c r="E252" s="172" t="s">
        <v>344</v>
      </c>
      <c r="F252" s="173" t="s">
        <v>345</v>
      </c>
      <c r="G252" s="174" t="s">
        <v>134</v>
      </c>
      <c r="H252" s="175">
        <v>10</v>
      </c>
      <c r="I252" s="176"/>
      <c r="J252" s="177">
        <f>ROUND(I252*H252,2)</f>
        <v>0</v>
      </c>
      <c r="K252" s="173" t="s">
        <v>135</v>
      </c>
      <c r="L252" s="38"/>
      <c r="M252" s="178" t="s">
        <v>1</v>
      </c>
      <c r="N252" s="179" t="s">
        <v>43</v>
      </c>
      <c r="O252" s="76"/>
      <c r="P252" s="180">
        <f>O252*H252</f>
        <v>0</v>
      </c>
      <c r="Q252" s="180">
        <v>0</v>
      </c>
      <c r="R252" s="180">
        <f>Q252*H252</f>
        <v>0</v>
      </c>
      <c r="S252" s="180">
        <v>0</v>
      </c>
      <c r="T252" s="18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2" t="s">
        <v>136</v>
      </c>
      <c r="AT252" s="182" t="s">
        <v>131</v>
      </c>
      <c r="AU252" s="182" t="s">
        <v>88</v>
      </c>
      <c r="AY252" s="18" t="s">
        <v>129</v>
      </c>
      <c r="BE252" s="183">
        <f>IF(N252="základní",J252,0)</f>
        <v>0</v>
      </c>
      <c r="BF252" s="183">
        <f>IF(N252="snížená",J252,0)</f>
        <v>0</v>
      </c>
      <c r="BG252" s="183">
        <f>IF(N252="zákl. přenesená",J252,0)</f>
        <v>0</v>
      </c>
      <c r="BH252" s="183">
        <f>IF(N252="sníž. přenesená",J252,0)</f>
        <v>0</v>
      </c>
      <c r="BI252" s="183">
        <f>IF(N252="nulová",J252,0)</f>
        <v>0</v>
      </c>
      <c r="BJ252" s="18" t="s">
        <v>86</v>
      </c>
      <c r="BK252" s="183">
        <f>ROUND(I252*H252,2)</f>
        <v>0</v>
      </c>
      <c r="BL252" s="18" t="s">
        <v>136</v>
      </c>
      <c r="BM252" s="182" t="s">
        <v>346</v>
      </c>
    </row>
    <row r="253" s="2" customFormat="1">
      <c r="A253" s="37"/>
      <c r="B253" s="38"/>
      <c r="C253" s="37"/>
      <c r="D253" s="184" t="s">
        <v>138</v>
      </c>
      <c r="E253" s="37"/>
      <c r="F253" s="185" t="s">
        <v>347</v>
      </c>
      <c r="G253" s="37"/>
      <c r="H253" s="37"/>
      <c r="I253" s="186"/>
      <c r="J253" s="37"/>
      <c r="K253" s="37"/>
      <c r="L253" s="38"/>
      <c r="M253" s="187"/>
      <c r="N253" s="188"/>
      <c r="O253" s="76"/>
      <c r="P253" s="76"/>
      <c r="Q253" s="76"/>
      <c r="R253" s="76"/>
      <c r="S253" s="76"/>
      <c r="T253" s="7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8" t="s">
        <v>138</v>
      </c>
      <c r="AU253" s="18" t="s">
        <v>88</v>
      </c>
    </row>
    <row r="254" s="2" customFormat="1" ht="16.5" customHeight="1">
      <c r="A254" s="37"/>
      <c r="B254" s="170"/>
      <c r="C254" s="206" t="s">
        <v>348</v>
      </c>
      <c r="D254" s="206" t="s">
        <v>242</v>
      </c>
      <c r="E254" s="207" t="s">
        <v>321</v>
      </c>
      <c r="F254" s="208" t="s">
        <v>322</v>
      </c>
      <c r="G254" s="209" t="s">
        <v>275</v>
      </c>
      <c r="H254" s="210">
        <v>8.7040000000000006</v>
      </c>
      <c r="I254" s="211"/>
      <c r="J254" s="212">
        <f>ROUND(I254*H254,2)</f>
        <v>0</v>
      </c>
      <c r="K254" s="208" t="s">
        <v>135</v>
      </c>
      <c r="L254" s="213"/>
      <c r="M254" s="214" t="s">
        <v>1</v>
      </c>
      <c r="N254" s="215" t="s">
        <v>43</v>
      </c>
      <c r="O254" s="76"/>
      <c r="P254" s="180">
        <f>O254*H254</f>
        <v>0</v>
      </c>
      <c r="Q254" s="180">
        <v>1</v>
      </c>
      <c r="R254" s="180">
        <f>Q254*H254</f>
        <v>8.7040000000000006</v>
      </c>
      <c r="S254" s="180">
        <v>0</v>
      </c>
      <c r="T254" s="18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82" t="s">
        <v>173</v>
      </c>
      <c r="AT254" s="182" t="s">
        <v>242</v>
      </c>
      <c r="AU254" s="182" t="s">
        <v>88</v>
      </c>
      <c r="AY254" s="18" t="s">
        <v>129</v>
      </c>
      <c r="BE254" s="183">
        <f>IF(N254="základní",J254,0)</f>
        <v>0</v>
      </c>
      <c r="BF254" s="183">
        <f>IF(N254="snížená",J254,0)</f>
        <v>0</v>
      </c>
      <c r="BG254" s="183">
        <f>IF(N254="zákl. přenesená",J254,0)</f>
        <v>0</v>
      </c>
      <c r="BH254" s="183">
        <f>IF(N254="sníž. přenesená",J254,0)</f>
        <v>0</v>
      </c>
      <c r="BI254" s="183">
        <f>IF(N254="nulová",J254,0)</f>
        <v>0</v>
      </c>
      <c r="BJ254" s="18" t="s">
        <v>86</v>
      </c>
      <c r="BK254" s="183">
        <f>ROUND(I254*H254,2)</f>
        <v>0</v>
      </c>
      <c r="BL254" s="18" t="s">
        <v>136</v>
      </c>
      <c r="BM254" s="182" t="s">
        <v>349</v>
      </c>
    </row>
    <row r="255" s="13" customFormat="1">
      <c r="A255" s="13"/>
      <c r="B255" s="189"/>
      <c r="C255" s="13"/>
      <c r="D255" s="190" t="s">
        <v>145</v>
      </c>
      <c r="E255" s="191" t="s">
        <v>1</v>
      </c>
      <c r="F255" s="192" t="s">
        <v>350</v>
      </c>
      <c r="G255" s="13"/>
      <c r="H255" s="193">
        <v>5.1200000000000001</v>
      </c>
      <c r="I255" s="194"/>
      <c r="J255" s="13"/>
      <c r="K255" s="13"/>
      <c r="L255" s="189"/>
      <c r="M255" s="195"/>
      <c r="N255" s="196"/>
      <c r="O255" s="196"/>
      <c r="P255" s="196"/>
      <c r="Q255" s="196"/>
      <c r="R255" s="196"/>
      <c r="S255" s="196"/>
      <c r="T255" s="19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1" t="s">
        <v>145</v>
      </c>
      <c r="AU255" s="191" t="s">
        <v>88</v>
      </c>
      <c r="AV255" s="13" t="s">
        <v>88</v>
      </c>
      <c r="AW255" s="13" t="s">
        <v>33</v>
      </c>
      <c r="AX255" s="13" t="s">
        <v>86</v>
      </c>
      <c r="AY255" s="191" t="s">
        <v>129</v>
      </c>
    </row>
    <row r="256" s="13" customFormat="1">
      <c r="A256" s="13"/>
      <c r="B256" s="189"/>
      <c r="C256" s="13"/>
      <c r="D256" s="190" t="s">
        <v>145</v>
      </c>
      <c r="E256" s="13"/>
      <c r="F256" s="192" t="s">
        <v>351</v>
      </c>
      <c r="G256" s="13"/>
      <c r="H256" s="193">
        <v>8.7040000000000006</v>
      </c>
      <c r="I256" s="194"/>
      <c r="J256" s="13"/>
      <c r="K256" s="13"/>
      <c r="L256" s="189"/>
      <c r="M256" s="195"/>
      <c r="N256" s="196"/>
      <c r="O256" s="196"/>
      <c r="P256" s="196"/>
      <c r="Q256" s="196"/>
      <c r="R256" s="196"/>
      <c r="S256" s="196"/>
      <c r="T256" s="19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91" t="s">
        <v>145</v>
      </c>
      <c r="AU256" s="191" t="s">
        <v>88</v>
      </c>
      <c r="AV256" s="13" t="s">
        <v>88</v>
      </c>
      <c r="AW256" s="13" t="s">
        <v>3</v>
      </c>
      <c r="AX256" s="13" t="s">
        <v>86</v>
      </c>
      <c r="AY256" s="191" t="s">
        <v>129</v>
      </c>
    </row>
    <row r="257" s="2" customFormat="1" ht="24.15" customHeight="1">
      <c r="A257" s="37"/>
      <c r="B257" s="170"/>
      <c r="C257" s="171" t="s">
        <v>352</v>
      </c>
      <c r="D257" s="171" t="s">
        <v>131</v>
      </c>
      <c r="E257" s="172" t="s">
        <v>353</v>
      </c>
      <c r="F257" s="173" t="s">
        <v>354</v>
      </c>
      <c r="G257" s="174" t="s">
        <v>134</v>
      </c>
      <c r="H257" s="175">
        <v>10</v>
      </c>
      <c r="I257" s="176"/>
      <c r="J257" s="177">
        <f>ROUND(I257*H257,2)</f>
        <v>0</v>
      </c>
      <c r="K257" s="173" t="s">
        <v>135</v>
      </c>
      <c r="L257" s="38"/>
      <c r="M257" s="178" t="s">
        <v>1</v>
      </c>
      <c r="N257" s="179" t="s">
        <v>43</v>
      </c>
      <c r="O257" s="76"/>
      <c r="P257" s="180">
        <f>O257*H257</f>
        <v>0</v>
      </c>
      <c r="Q257" s="180">
        <v>0</v>
      </c>
      <c r="R257" s="180">
        <f>Q257*H257</f>
        <v>0</v>
      </c>
      <c r="S257" s="180">
        <v>0</v>
      </c>
      <c r="T257" s="18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82" t="s">
        <v>136</v>
      </c>
      <c r="AT257" s="182" t="s">
        <v>131</v>
      </c>
      <c r="AU257" s="182" t="s">
        <v>88</v>
      </c>
      <c r="AY257" s="18" t="s">
        <v>129</v>
      </c>
      <c r="BE257" s="183">
        <f>IF(N257="základní",J257,0)</f>
        <v>0</v>
      </c>
      <c r="BF257" s="183">
        <f>IF(N257="snížená",J257,0)</f>
        <v>0</v>
      </c>
      <c r="BG257" s="183">
        <f>IF(N257="zákl. přenesená",J257,0)</f>
        <v>0</v>
      </c>
      <c r="BH257" s="183">
        <f>IF(N257="sníž. přenesená",J257,0)</f>
        <v>0</v>
      </c>
      <c r="BI257" s="183">
        <f>IF(N257="nulová",J257,0)</f>
        <v>0</v>
      </c>
      <c r="BJ257" s="18" t="s">
        <v>86</v>
      </c>
      <c r="BK257" s="183">
        <f>ROUND(I257*H257,2)</f>
        <v>0</v>
      </c>
      <c r="BL257" s="18" t="s">
        <v>136</v>
      </c>
      <c r="BM257" s="182" t="s">
        <v>355</v>
      </c>
    </row>
    <row r="258" s="2" customFormat="1">
      <c r="A258" s="37"/>
      <c r="B258" s="38"/>
      <c r="C258" s="37"/>
      <c r="D258" s="184" t="s">
        <v>138</v>
      </c>
      <c r="E258" s="37"/>
      <c r="F258" s="185" t="s">
        <v>356</v>
      </c>
      <c r="G258" s="37"/>
      <c r="H258" s="37"/>
      <c r="I258" s="186"/>
      <c r="J258" s="37"/>
      <c r="K258" s="37"/>
      <c r="L258" s="38"/>
      <c r="M258" s="187"/>
      <c r="N258" s="188"/>
      <c r="O258" s="76"/>
      <c r="P258" s="76"/>
      <c r="Q258" s="76"/>
      <c r="R258" s="76"/>
      <c r="S258" s="76"/>
      <c r="T258" s="7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8" t="s">
        <v>138</v>
      </c>
      <c r="AU258" s="18" t="s">
        <v>88</v>
      </c>
    </row>
    <row r="259" s="2" customFormat="1" ht="16.5" customHeight="1">
      <c r="A259" s="37"/>
      <c r="B259" s="170"/>
      <c r="C259" s="206" t="s">
        <v>357</v>
      </c>
      <c r="D259" s="206" t="s">
        <v>242</v>
      </c>
      <c r="E259" s="207" t="s">
        <v>358</v>
      </c>
      <c r="F259" s="208" t="s">
        <v>359</v>
      </c>
      <c r="G259" s="209" t="s">
        <v>134</v>
      </c>
      <c r="H259" s="210">
        <v>4</v>
      </c>
      <c r="I259" s="211"/>
      <c r="J259" s="212">
        <f>ROUND(I259*H259,2)</f>
        <v>0</v>
      </c>
      <c r="K259" s="208" t="s">
        <v>1</v>
      </c>
      <c r="L259" s="213"/>
      <c r="M259" s="214" t="s">
        <v>1</v>
      </c>
      <c r="N259" s="215" t="s">
        <v>43</v>
      </c>
      <c r="O259" s="76"/>
      <c r="P259" s="180">
        <f>O259*H259</f>
        <v>0</v>
      </c>
      <c r="Q259" s="180">
        <v>0.027</v>
      </c>
      <c r="R259" s="180">
        <f>Q259*H259</f>
        <v>0.108</v>
      </c>
      <c r="S259" s="180">
        <v>0</v>
      </c>
      <c r="T259" s="181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2" t="s">
        <v>173</v>
      </c>
      <c r="AT259" s="182" t="s">
        <v>242</v>
      </c>
      <c r="AU259" s="182" t="s">
        <v>88</v>
      </c>
      <c r="AY259" s="18" t="s">
        <v>129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8" t="s">
        <v>86</v>
      </c>
      <c r="BK259" s="183">
        <f>ROUND(I259*H259,2)</f>
        <v>0</v>
      </c>
      <c r="BL259" s="18" t="s">
        <v>136</v>
      </c>
      <c r="BM259" s="182" t="s">
        <v>360</v>
      </c>
    </row>
    <row r="260" s="2" customFormat="1" ht="21.75" customHeight="1">
      <c r="A260" s="37"/>
      <c r="B260" s="170"/>
      <c r="C260" s="206" t="s">
        <v>361</v>
      </c>
      <c r="D260" s="206" t="s">
        <v>242</v>
      </c>
      <c r="E260" s="207" t="s">
        <v>362</v>
      </c>
      <c r="F260" s="208" t="s">
        <v>363</v>
      </c>
      <c r="G260" s="209" t="s">
        <v>134</v>
      </c>
      <c r="H260" s="210">
        <v>6</v>
      </c>
      <c r="I260" s="211"/>
      <c r="J260" s="212">
        <f>ROUND(I260*H260,2)</f>
        <v>0</v>
      </c>
      <c r="K260" s="208" t="s">
        <v>1</v>
      </c>
      <c r="L260" s="213"/>
      <c r="M260" s="214" t="s">
        <v>1</v>
      </c>
      <c r="N260" s="215" t="s">
        <v>43</v>
      </c>
      <c r="O260" s="76"/>
      <c r="P260" s="180">
        <f>O260*H260</f>
        <v>0</v>
      </c>
      <c r="Q260" s="180">
        <v>0.027</v>
      </c>
      <c r="R260" s="180">
        <f>Q260*H260</f>
        <v>0.16200000000000001</v>
      </c>
      <c r="S260" s="180">
        <v>0</v>
      </c>
      <c r="T260" s="18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2" t="s">
        <v>173</v>
      </c>
      <c r="AT260" s="182" t="s">
        <v>242</v>
      </c>
      <c r="AU260" s="182" t="s">
        <v>88</v>
      </c>
      <c r="AY260" s="18" t="s">
        <v>129</v>
      </c>
      <c r="BE260" s="183">
        <f>IF(N260="základní",J260,0)</f>
        <v>0</v>
      </c>
      <c r="BF260" s="183">
        <f>IF(N260="snížená",J260,0)</f>
        <v>0</v>
      </c>
      <c r="BG260" s="183">
        <f>IF(N260="zákl. přenesená",J260,0)</f>
        <v>0</v>
      </c>
      <c r="BH260" s="183">
        <f>IF(N260="sníž. přenesená",J260,0)</f>
        <v>0</v>
      </c>
      <c r="BI260" s="183">
        <f>IF(N260="nulová",J260,0)</f>
        <v>0</v>
      </c>
      <c r="BJ260" s="18" t="s">
        <v>86</v>
      </c>
      <c r="BK260" s="183">
        <f>ROUND(I260*H260,2)</f>
        <v>0</v>
      </c>
      <c r="BL260" s="18" t="s">
        <v>136</v>
      </c>
      <c r="BM260" s="182" t="s">
        <v>364</v>
      </c>
    </row>
    <row r="261" s="2" customFormat="1" ht="33" customHeight="1">
      <c r="A261" s="37"/>
      <c r="B261" s="170"/>
      <c r="C261" s="171" t="s">
        <v>365</v>
      </c>
      <c r="D261" s="171" t="s">
        <v>131</v>
      </c>
      <c r="E261" s="172" t="s">
        <v>366</v>
      </c>
      <c r="F261" s="173" t="s">
        <v>367</v>
      </c>
      <c r="G261" s="174" t="s">
        <v>134</v>
      </c>
      <c r="H261" s="175">
        <v>10</v>
      </c>
      <c r="I261" s="176"/>
      <c r="J261" s="177">
        <f>ROUND(I261*H261,2)</f>
        <v>0</v>
      </c>
      <c r="K261" s="173" t="s">
        <v>135</v>
      </c>
      <c r="L261" s="38"/>
      <c r="M261" s="178" t="s">
        <v>1</v>
      </c>
      <c r="N261" s="179" t="s">
        <v>43</v>
      </c>
      <c r="O261" s="76"/>
      <c r="P261" s="180">
        <f>O261*H261</f>
        <v>0</v>
      </c>
      <c r="Q261" s="180">
        <v>5.0000000000000002E-05</v>
      </c>
      <c r="R261" s="180">
        <f>Q261*H261</f>
        <v>0.00050000000000000001</v>
      </c>
      <c r="S261" s="180">
        <v>0</v>
      </c>
      <c r="T261" s="18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2" t="s">
        <v>136</v>
      </c>
      <c r="AT261" s="182" t="s">
        <v>131</v>
      </c>
      <c r="AU261" s="182" t="s">
        <v>88</v>
      </c>
      <c r="AY261" s="18" t="s">
        <v>129</v>
      </c>
      <c r="BE261" s="183">
        <f>IF(N261="základní",J261,0)</f>
        <v>0</v>
      </c>
      <c r="BF261" s="183">
        <f>IF(N261="snížená",J261,0)</f>
        <v>0</v>
      </c>
      <c r="BG261" s="183">
        <f>IF(N261="zákl. přenesená",J261,0)</f>
        <v>0</v>
      </c>
      <c r="BH261" s="183">
        <f>IF(N261="sníž. přenesená",J261,0)</f>
        <v>0</v>
      </c>
      <c r="BI261" s="183">
        <f>IF(N261="nulová",J261,0)</f>
        <v>0</v>
      </c>
      <c r="BJ261" s="18" t="s">
        <v>86</v>
      </c>
      <c r="BK261" s="183">
        <f>ROUND(I261*H261,2)</f>
        <v>0</v>
      </c>
      <c r="BL261" s="18" t="s">
        <v>136</v>
      </c>
      <c r="BM261" s="182" t="s">
        <v>368</v>
      </c>
    </row>
    <row r="262" s="2" customFormat="1">
      <c r="A262" s="37"/>
      <c r="B262" s="38"/>
      <c r="C262" s="37"/>
      <c r="D262" s="184" t="s">
        <v>138</v>
      </c>
      <c r="E262" s="37"/>
      <c r="F262" s="185" t="s">
        <v>369</v>
      </c>
      <c r="G262" s="37"/>
      <c r="H262" s="37"/>
      <c r="I262" s="186"/>
      <c r="J262" s="37"/>
      <c r="K262" s="37"/>
      <c r="L262" s="38"/>
      <c r="M262" s="187"/>
      <c r="N262" s="188"/>
      <c r="O262" s="76"/>
      <c r="P262" s="76"/>
      <c r="Q262" s="76"/>
      <c r="R262" s="76"/>
      <c r="S262" s="76"/>
      <c r="T262" s="7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8" t="s">
        <v>138</v>
      </c>
      <c r="AU262" s="18" t="s">
        <v>88</v>
      </c>
    </row>
    <row r="263" s="2" customFormat="1" ht="21.75" customHeight="1">
      <c r="A263" s="37"/>
      <c r="B263" s="170"/>
      <c r="C263" s="206" t="s">
        <v>370</v>
      </c>
      <c r="D263" s="206" t="s">
        <v>242</v>
      </c>
      <c r="E263" s="207" t="s">
        <v>371</v>
      </c>
      <c r="F263" s="208" t="s">
        <v>372</v>
      </c>
      <c r="G263" s="209" t="s">
        <v>134</v>
      </c>
      <c r="H263" s="210">
        <v>30</v>
      </c>
      <c r="I263" s="211"/>
      <c r="J263" s="212">
        <f>ROUND(I263*H263,2)</f>
        <v>0</v>
      </c>
      <c r="K263" s="208" t="s">
        <v>135</v>
      </c>
      <c r="L263" s="213"/>
      <c r="M263" s="214" t="s">
        <v>1</v>
      </c>
      <c r="N263" s="215" t="s">
        <v>43</v>
      </c>
      <c r="O263" s="76"/>
      <c r="P263" s="180">
        <f>O263*H263</f>
        <v>0</v>
      </c>
      <c r="Q263" s="180">
        <v>0.0047200000000000002</v>
      </c>
      <c r="R263" s="180">
        <f>Q263*H263</f>
        <v>0.1416</v>
      </c>
      <c r="S263" s="180">
        <v>0</v>
      </c>
      <c r="T263" s="18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82" t="s">
        <v>173</v>
      </c>
      <c r="AT263" s="182" t="s">
        <v>242</v>
      </c>
      <c r="AU263" s="182" t="s">
        <v>88</v>
      </c>
      <c r="AY263" s="18" t="s">
        <v>129</v>
      </c>
      <c r="BE263" s="183">
        <f>IF(N263="základní",J263,0)</f>
        <v>0</v>
      </c>
      <c r="BF263" s="183">
        <f>IF(N263="snížená",J263,0)</f>
        <v>0</v>
      </c>
      <c r="BG263" s="183">
        <f>IF(N263="zákl. přenesená",J263,0)</f>
        <v>0</v>
      </c>
      <c r="BH263" s="183">
        <f>IF(N263="sníž. přenesená",J263,0)</f>
        <v>0</v>
      </c>
      <c r="BI263" s="183">
        <f>IF(N263="nulová",J263,0)</f>
        <v>0</v>
      </c>
      <c r="BJ263" s="18" t="s">
        <v>86</v>
      </c>
      <c r="BK263" s="183">
        <f>ROUND(I263*H263,2)</f>
        <v>0</v>
      </c>
      <c r="BL263" s="18" t="s">
        <v>136</v>
      </c>
      <c r="BM263" s="182" t="s">
        <v>373</v>
      </c>
    </row>
    <row r="264" s="13" customFormat="1">
      <c r="A264" s="13"/>
      <c r="B264" s="189"/>
      <c r="C264" s="13"/>
      <c r="D264" s="190" t="s">
        <v>145</v>
      </c>
      <c r="E264" s="13"/>
      <c r="F264" s="192" t="s">
        <v>374</v>
      </c>
      <c r="G264" s="13"/>
      <c r="H264" s="193">
        <v>30</v>
      </c>
      <c r="I264" s="194"/>
      <c r="J264" s="13"/>
      <c r="K264" s="13"/>
      <c r="L264" s="189"/>
      <c r="M264" s="195"/>
      <c r="N264" s="196"/>
      <c r="O264" s="196"/>
      <c r="P264" s="196"/>
      <c r="Q264" s="196"/>
      <c r="R264" s="196"/>
      <c r="S264" s="196"/>
      <c r="T264" s="19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91" t="s">
        <v>145</v>
      </c>
      <c r="AU264" s="191" t="s">
        <v>88</v>
      </c>
      <c r="AV264" s="13" t="s">
        <v>88</v>
      </c>
      <c r="AW264" s="13" t="s">
        <v>3</v>
      </c>
      <c r="AX264" s="13" t="s">
        <v>86</v>
      </c>
      <c r="AY264" s="191" t="s">
        <v>129</v>
      </c>
    </row>
    <row r="265" s="2" customFormat="1" ht="16.5" customHeight="1">
      <c r="A265" s="37"/>
      <c r="B265" s="170"/>
      <c r="C265" s="206" t="s">
        <v>375</v>
      </c>
      <c r="D265" s="206" t="s">
        <v>242</v>
      </c>
      <c r="E265" s="207" t="s">
        <v>376</v>
      </c>
      <c r="F265" s="208" t="s">
        <v>377</v>
      </c>
      <c r="G265" s="209" t="s">
        <v>201</v>
      </c>
      <c r="H265" s="210">
        <v>7.5</v>
      </c>
      <c r="I265" s="211"/>
      <c r="J265" s="212">
        <f>ROUND(I265*H265,2)</f>
        <v>0</v>
      </c>
      <c r="K265" s="208" t="s">
        <v>135</v>
      </c>
      <c r="L265" s="213"/>
      <c r="M265" s="214" t="s">
        <v>1</v>
      </c>
      <c r="N265" s="215" t="s">
        <v>43</v>
      </c>
      <c r="O265" s="76"/>
      <c r="P265" s="180">
        <f>O265*H265</f>
        <v>0</v>
      </c>
      <c r="Q265" s="180">
        <v>0.0038</v>
      </c>
      <c r="R265" s="180">
        <f>Q265*H265</f>
        <v>0.028500000000000001</v>
      </c>
      <c r="S265" s="180">
        <v>0</v>
      </c>
      <c r="T265" s="18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82" t="s">
        <v>173</v>
      </c>
      <c r="AT265" s="182" t="s">
        <v>242</v>
      </c>
      <c r="AU265" s="182" t="s">
        <v>88</v>
      </c>
      <c r="AY265" s="18" t="s">
        <v>129</v>
      </c>
      <c r="BE265" s="183">
        <f>IF(N265="základní",J265,0)</f>
        <v>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8" t="s">
        <v>86</v>
      </c>
      <c r="BK265" s="183">
        <f>ROUND(I265*H265,2)</f>
        <v>0</v>
      </c>
      <c r="BL265" s="18" t="s">
        <v>136</v>
      </c>
      <c r="BM265" s="182" t="s">
        <v>378</v>
      </c>
    </row>
    <row r="266" s="13" customFormat="1">
      <c r="A266" s="13"/>
      <c r="B266" s="189"/>
      <c r="C266" s="13"/>
      <c r="D266" s="190" t="s">
        <v>145</v>
      </c>
      <c r="E266" s="191" t="s">
        <v>1</v>
      </c>
      <c r="F266" s="192" t="s">
        <v>379</v>
      </c>
      <c r="G266" s="13"/>
      <c r="H266" s="193">
        <v>7.5</v>
      </c>
      <c r="I266" s="194"/>
      <c r="J266" s="13"/>
      <c r="K266" s="13"/>
      <c r="L266" s="189"/>
      <c r="M266" s="195"/>
      <c r="N266" s="196"/>
      <c r="O266" s="196"/>
      <c r="P266" s="196"/>
      <c r="Q266" s="196"/>
      <c r="R266" s="196"/>
      <c r="S266" s="196"/>
      <c r="T266" s="197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1" t="s">
        <v>145</v>
      </c>
      <c r="AU266" s="191" t="s">
        <v>88</v>
      </c>
      <c r="AV266" s="13" t="s">
        <v>88</v>
      </c>
      <c r="AW266" s="13" t="s">
        <v>33</v>
      </c>
      <c r="AX266" s="13" t="s">
        <v>86</v>
      </c>
      <c r="AY266" s="191" t="s">
        <v>129</v>
      </c>
    </row>
    <row r="267" s="2" customFormat="1" ht="24.15" customHeight="1">
      <c r="A267" s="37"/>
      <c r="B267" s="170"/>
      <c r="C267" s="171" t="s">
        <v>380</v>
      </c>
      <c r="D267" s="171" t="s">
        <v>131</v>
      </c>
      <c r="E267" s="172" t="s">
        <v>381</v>
      </c>
      <c r="F267" s="173" t="s">
        <v>382</v>
      </c>
      <c r="G267" s="174" t="s">
        <v>134</v>
      </c>
      <c r="H267" s="175">
        <v>10</v>
      </c>
      <c r="I267" s="176"/>
      <c r="J267" s="177">
        <f>ROUND(I267*H267,2)</f>
        <v>0</v>
      </c>
      <c r="K267" s="173" t="s">
        <v>135</v>
      </c>
      <c r="L267" s="38"/>
      <c r="M267" s="178" t="s">
        <v>1</v>
      </c>
      <c r="N267" s="179" t="s">
        <v>43</v>
      </c>
      <c r="O267" s="76"/>
      <c r="P267" s="180">
        <f>O267*H267</f>
        <v>0</v>
      </c>
      <c r="Q267" s="180">
        <v>0</v>
      </c>
      <c r="R267" s="180">
        <f>Q267*H267</f>
        <v>0</v>
      </c>
      <c r="S267" s="180">
        <v>0</v>
      </c>
      <c r="T267" s="181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2" t="s">
        <v>136</v>
      </c>
      <c r="AT267" s="182" t="s">
        <v>131</v>
      </c>
      <c r="AU267" s="182" t="s">
        <v>88</v>
      </c>
      <c r="AY267" s="18" t="s">
        <v>129</v>
      </c>
      <c r="BE267" s="183">
        <f>IF(N267="základní",J267,0)</f>
        <v>0</v>
      </c>
      <c r="BF267" s="183">
        <f>IF(N267="snížená",J267,0)</f>
        <v>0</v>
      </c>
      <c r="BG267" s="183">
        <f>IF(N267="zákl. přenesená",J267,0)</f>
        <v>0</v>
      </c>
      <c r="BH267" s="183">
        <f>IF(N267="sníž. přenesená",J267,0)</f>
        <v>0</v>
      </c>
      <c r="BI267" s="183">
        <f>IF(N267="nulová",J267,0)</f>
        <v>0</v>
      </c>
      <c r="BJ267" s="18" t="s">
        <v>86</v>
      </c>
      <c r="BK267" s="183">
        <f>ROUND(I267*H267,2)</f>
        <v>0</v>
      </c>
      <c r="BL267" s="18" t="s">
        <v>136</v>
      </c>
      <c r="BM267" s="182" t="s">
        <v>383</v>
      </c>
    </row>
    <row r="268" s="2" customFormat="1">
      <c r="A268" s="37"/>
      <c r="B268" s="38"/>
      <c r="C268" s="37"/>
      <c r="D268" s="184" t="s">
        <v>138</v>
      </c>
      <c r="E268" s="37"/>
      <c r="F268" s="185" t="s">
        <v>384</v>
      </c>
      <c r="G268" s="37"/>
      <c r="H268" s="37"/>
      <c r="I268" s="186"/>
      <c r="J268" s="37"/>
      <c r="K268" s="37"/>
      <c r="L268" s="38"/>
      <c r="M268" s="187"/>
      <c r="N268" s="188"/>
      <c r="O268" s="76"/>
      <c r="P268" s="76"/>
      <c r="Q268" s="76"/>
      <c r="R268" s="76"/>
      <c r="S268" s="76"/>
      <c r="T268" s="7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8" t="s">
        <v>138</v>
      </c>
      <c r="AU268" s="18" t="s">
        <v>88</v>
      </c>
    </row>
    <row r="269" s="2" customFormat="1" ht="16.5" customHeight="1">
      <c r="A269" s="37"/>
      <c r="B269" s="170"/>
      <c r="C269" s="206" t="s">
        <v>385</v>
      </c>
      <c r="D269" s="206" t="s">
        <v>242</v>
      </c>
      <c r="E269" s="207" t="s">
        <v>386</v>
      </c>
      <c r="F269" s="208" t="s">
        <v>387</v>
      </c>
      <c r="G269" s="209" t="s">
        <v>275</v>
      </c>
      <c r="H269" s="210">
        <v>1.3109999999999999</v>
      </c>
      <c r="I269" s="211"/>
      <c r="J269" s="212">
        <f>ROUND(I269*H269,2)</f>
        <v>0</v>
      </c>
      <c r="K269" s="208" t="s">
        <v>135</v>
      </c>
      <c r="L269" s="213"/>
      <c r="M269" s="214" t="s">
        <v>1</v>
      </c>
      <c r="N269" s="215" t="s">
        <v>43</v>
      </c>
      <c r="O269" s="76"/>
      <c r="P269" s="180">
        <f>O269*H269</f>
        <v>0</v>
      </c>
      <c r="Q269" s="180">
        <v>1</v>
      </c>
      <c r="R269" s="180">
        <f>Q269*H269</f>
        <v>1.3109999999999999</v>
      </c>
      <c r="S269" s="180">
        <v>0</v>
      </c>
      <c r="T269" s="181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2" t="s">
        <v>173</v>
      </c>
      <c r="AT269" s="182" t="s">
        <v>242</v>
      </c>
      <c r="AU269" s="182" t="s">
        <v>88</v>
      </c>
      <c r="AY269" s="18" t="s">
        <v>129</v>
      </c>
      <c r="BE269" s="183">
        <f>IF(N269="základní",J269,0)</f>
        <v>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18" t="s">
        <v>86</v>
      </c>
      <c r="BK269" s="183">
        <f>ROUND(I269*H269,2)</f>
        <v>0</v>
      </c>
      <c r="BL269" s="18" t="s">
        <v>136</v>
      </c>
      <c r="BM269" s="182" t="s">
        <v>388</v>
      </c>
    </row>
    <row r="270" s="13" customFormat="1">
      <c r="A270" s="13"/>
      <c r="B270" s="189"/>
      <c r="C270" s="13"/>
      <c r="D270" s="190" t="s">
        <v>145</v>
      </c>
      <c r="E270" s="191" t="s">
        <v>1</v>
      </c>
      <c r="F270" s="192" t="s">
        <v>389</v>
      </c>
      <c r="G270" s="13"/>
      <c r="H270" s="193">
        <v>0.78500000000000003</v>
      </c>
      <c r="I270" s="194"/>
      <c r="J270" s="13"/>
      <c r="K270" s="13"/>
      <c r="L270" s="189"/>
      <c r="M270" s="195"/>
      <c r="N270" s="196"/>
      <c r="O270" s="196"/>
      <c r="P270" s="196"/>
      <c r="Q270" s="196"/>
      <c r="R270" s="196"/>
      <c r="S270" s="196"/>
      <c r="T270" s="19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1" t="s">
        <v>145</v>
      </c>
      <c r="AU270" s="191" t="s">
        <v>88</v>
      </c>
      <c r="AV270" s="13" t="s">
        <v>88</v>
      </c>
      <c r="AW270" s="13" t="s">
        <v>33</v>
      </c>
      <c r="AX270" s="13" t="s">
        <v>86</v>
      </c>
      <c r="AY270" s="191" t="s">
        <v>129</v>
      </c>
    </row>
    <row r="271" s="13" customFormat="1">
      <c r="A271" s="13"/>
      <c r="B271" s="189"/>
      <c r="C271" s="13"/>
      <c r="D271" s="190" t="s">
        <v>145</v>
      </c>
      <c r="E271" s="13"/>
      <c r="F271" s="192" t="s">
        <v>390</v>
      </c>
      <c r="G271" s="13"/>
      <c r="H271" s="193">
        <v>1.3109999999999999</v>
      </c>
      <c r="I271" s="194"/>
      <c r="J271" s="13"/>
      <c r="K271" s="13"/>
      <c r="L271" s="189"/>
      <c r="M271" s="195"/>
      <c r="N271" s="196"/>
      <c r="O271" s="196"/>
      <c r="P271" s="196"/>
      <c r="Q271" s="196"/>
      <c r="R271" s="196"/>
      <c r="S271" s="196"/>
      <c r="T271" s="19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91" t="s">
        <v>145</v>
      </c>
      <c r="AU271" s="191" t="s">
        <v>88</v>
      </c>
      <c r="AV271" s="13" t="s">
        <v>88</v>
      </c>
      <c r="AW271" s="13" t="s">
        <v>3</v>
      </c>
      <c r="AX271" s="13" t="s">
        <v>86</v>
      </c>
      <c r="AY271" s="191" t="s">
        <v>129</v>
      </c>
    </row>
    <row r="272" s="2" customFormat="1" ht="37.8" customHeight="1">
      <c r="A272" s="37"/>
      <c r="B272" s="170"/>
      <c r="C272" s="206" t="s">
        <v>391</v>
      </c>
      <c r="D272" s="206" t="s">
        <v>242</v>
      </c>
      <c r="E272" s="207" t="s">
        <v>392</v>
      </c>
      <c r="F272" s="208" t="s">
        <v>393</v>
      </c>
      <c r="G272" s="209" t="s">
        <v>201</v>
      </c>
      <c r="H272" s="210">
        <v>36.945999999999998</v>
      </c>
      <c r="I272" s="211"/>
      <c r="J272" s="212">
        <f>ROUND(I272*H272,2)</f>
        <v>0</v>
      </c>
      <c r="K272" s="208" t="s">
        <v>135</v>
      </c>
      <c r="L272" s="213"/>
      <c r="M272" s="214" t="s">
        <v>1</v>
      </c>
      <c r="N272" s="215" t="s">
        <v>43</v>
      </c>
      <c r="O272" s="76"/>
      <c r="P272" s="180">
        <f>O272*H272</f>
        <v>0</v>
      </c>
      <c r="Q272" s="180">
        <v>0.00048000000000000001</v>
      </c>
      <c r="R272" s="180">
        <f>Q272*H272</f>
        <v>0.017734079999999999</v>
      </c>
      <c r="S272" s="180">
        <v>0</v>
      </c>
      <c r="T272" s="181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2" t="s">
        <v>173</v>
      </c>
      <c r="AT272" s="182" t="s">
        <v>242</v>
      </c>
      <c r="AU272" s="182" t="s">
        <v>88</v>
      </c>
      <c r="AY272" s="18" t="s">
        <v>129</v>
      </c>
      <c r="BE272" s="183">
        <f>IF(N272="základní",J272,0)</f>
        <v>0</v>
      </c>
      <c r="BF272" s="183">
        <f>IF(N272="snížená",J272,0)</f>
        <v>0</v>
      </c>
      <c r="BG272" s="183">
        <f>IF(N272="zákl. přenesená",J272,0)</f>
        <v>0</v>
      </c>
      <c r="BH272" s="183">
        <f>IF(N272="sníž. přenesená",J272,0)</f>
        <v>0</v>
      </c>
      <c r="BI272" s="183">
        <f>IF(N272="nulová",J272,0)</f>
        <v>0</v>
      </c>
      <c r="BJ272" s="18" t="s">
        <v>86</v>
      </c>
      <c r="BK272" s="183">
        <f>ROUND(I272*H272,2)</f>
        <v>0</v>
      </c>
      <c r="BL272" s="18" t="s">
        <v>136</v>
      </c>
      <c r="BM272" s="182" t="s">
        <v>394</v>
      </c>
    </row>
    <row r="273" s="13" customFormat="1">
      <c r="A273" s="13"/>
      <c r="B273" s="189"/>
      <c r="C273" s="13"/>
      <c r="D273" s="190" t="s">
        <v>145</v>
      </c>
      <c r="E273" s="191" t="s">
        <v>1</v>
      </c>
      <c r="F273" s="192" t="s">
        <v>395</v>
      </c>
      <c r="G273" s="13"/>
      <c r="H273" s="193">
        <v>36.399999999999999</v>
      </c>
      <c r="I273" s="194"/>
      <c r="J273" s="13"/>
      <c r="K273" s="13"/>
      <c r="L273" s="189"/>
      <c r="M273" s="195"/>
      <c r="N273" s="196"/>
      <c r="O273" s="196"/>
      <c r="P273" s="196"/>
      <c r="Q273" s="196"/>
      <c r="R273" s="196"/>
      <c r="S273" s="196"/>
      <c r="T273" s="19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91" t="s">
        <v>145</v>
      </c>
      <c r="AU273" s="191" t="s">
        <v>88</v>
      </c>
      <c r="AV273" s="13" t="s">
        <v>88</v>
      </c>
      <c r="AW273" s="13" t="s">
        <v>33</v>
      </c>
      <c r="AX273" s="13" t="s">
        <v>86</v>
      </c>
      <c r="AY273" s="191" t="s">
        <v>129</v>
      </c>
    </row>
    <row r="274" s="13" customFormat="1">
      <c r="A274" s="13"/>
      <c r="B274" s="189"/>
      <c r="C274" s="13"/>
      <c r="D274" s="190" t="s">
        <v>145</v>
      </c>
      <c r="E274" s="13"/>
      <c r="F274" s="192" t="s">
        <v>396</v>
      </c>
      <c r="G274" s="13"/>
      <c r="H274" s="193">
        <v>36.945999999999998</v>
      </c>
      <c r="I274" s="194"/>
      <c r="J274" s="13"/>
      <c r="K274" s="13"/>
      <c r="L274" s="189"/>
      <c r="M274" s="195"/>
      <c r="N274" s="196"/>
      <c r="O274" s="196"/>
      <c r="P274" s="196"/>
      <c r="Q274" s="196"/>
      <c r="R274" s="196"/>
      <c r="S274" s="196"/>
      <c r="T274" s="19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91" t="s">
        <v>145</v>
      </c>
      <c r="AU274" s="191" t="s">
        <v>88</v>
      </c>
      <c r="AV274" s="13" t="s">
        <v>88</v>
      </c>
      <c r="AW274" s="13" t="s">
        <v>3</v>
      </c>
      <c r="AX274" s="13" t="s">
        <v>86</v>
      </c>
      <c r="AY274" s="191" t="s">
        <v>129</v>
      </c>
    </row>
    <row r="275" s="2" customFormat="1" ht="16.5" customHeight="1">
      <c r="A275" s="37"/>
      <c r="B275" s="170"/>
      <c r="C275" s="206" t="s">
        <v>397</v>
      </c>
      <c r="D275" s="206" t="s">
        <v>242</v>
      </c>
      <c r="E275" s="207" t="s">
        <v>398</v>
      </c>
      <c r="F275" s="208" t="s">
        <v>399</v>
      </c>
      <c r="G275" s="209" t="s">
        <v>134</v>
      </c>
      <c r="H275" s="210">
        <v>10</v>
      </c>
      <c r="I275" s="211"/>
      <c r="J275" s="212">
        <f>ROUND(I275*H275,2)</f>
        <v>0</v>
      </c>
      <c r="K275" s="208" t="s">
        <v>135</v>
      </c>
      <c r="L275" s="213"/>
      <c r="M275" s="214" t="s">
        <v>1</v>
      </c>
      <c r="N275" s="215" t="s">
        <v>43</v>
      </c>
      <c r="O275" s="76"/>
      <c r="P275" s="180">
        <f>O275*H275</f>
        <v>0</v>
      </c>
      <c r="Q275" s="180">
        <v>0.00012</v>
      </c>
      <c r="R275" s="180">
        <f>Q275*H275</f>
        <v>0.0012000000000000001</v>
      </c>
      <c r="S275" s="180">
        <v>0</v>
      </c>
      <c r="T275" s="18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2" t="s">
        <v>173</v>
      </c>
      <c r="AT275" s="182" t="s">
        <v>242</v>
      </c>
      <c r="AU275" s="182" t="s">
        <v>88</v>
      </c>
      <c r="AY275" s="18" t="s">
        <v>129</v>
      </c>
      <c r="BE275" s="183">
        <f>IF(N275="základní",J275,0)</f>
        <v>0</v>
      </c>
      <c r="BF275" s="183">
        <f>IF(N275="snížená",J275,0)</f>
        <v>0</v>
      </c>
      <c r="BG275" s="183">
        <f>IF(N275="zákl. přenesená",J275,0)</f>
        <v>0</v>
      </c>
      <c r="BH275" s="183">
        <f>IF(N275="sníž. přenesená",J275,0)</f>
        <v>0</v>
      </c>
      <c r="BI275" s="183">
        <f>IF(N275="nulová",J275,0)</f>
        <v>0</v>
      </c>
      <c r="BJ275" s="18" t="s">
        <v>86</v>
      </c>
      <c r="BK275" s="183">
        <f>ROUND(I275*H275,2)</f>
        <v>0</v>
      </c>
      <c r="BL275" s="18" t="s">
        <v>136</v>
      </c>
      <c r="BM275" s="182" t="s">
        <v>400</v>
      </c>
    </row>
    <row r="276" s="2" customFormat="1" ht="24.15" customHeight="1">
      <c r="A276" s="37"/>
      <c r="B276" s="170"/>
      <c r="C276" s="171" t="s">
        <v>401</v>
      </c>
      <c r="D276" s="171" t="s">
        <v>131</v>
      </c>
      <c r="E276" s="172" t="s">
        <v>402</v>
      </c>
      <c r="F276" s="173" t="s">
        <v>403</v>
      </c>
      <c r="G276" s="174" t="s">
        <v>134</v>
      </c>
      <c r="H276" s="175">
        <v>10</v>
      </c>
      <c r="I276" s="176"/>
      <c r="J276" s="177">
        <f>ROUND(I276*H276,2)</f>
        <v>0</v>
      </c>
      <c r="K276" s="173" t="s">
        <v>135</v>
      </c>
      <c r="L276" s="38"/>
      <c r="M276" s="178" t="s">
        <v>1</v>
      </c>
      <c r="N276" s="179" t="s">
        <v>43</v>
      </c>
      <c r="O276" s="76"/>
      <c r="P276" s="180">
        <f>O276*H276</f>
        <v>0</v>
      </c>
      <c r="Q276" s="180">
        <v>0</v>
      </c>
      <c r="R276" s="180">
        <f>Q276*H276</f>
        <v>0</v>
      </c>
      <c r="S276" s="180">
        <v>0</v>
      </c>
      <c r="T276" s="181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82" t="s">
        <v>136</v>
      </c>
      <c r="AT276" s="182" t="s">
        <v>131</v>
      </c>
      <c r="AU276" s="182" t="s">
        <v>88</v>
      </c>
      <c r="AY276" s="18" t="s">
        <v>129</v>
      </c>
      <c r="BE276" s="183">
        <f>IF(N276="základní",J276,0)</f>
        <v>0</v>
      </c>
      <c r="BF276" s="183">
        <f>IF(N276="snížená",J276,0)</f>
        <v>0</v>
      </c>
      <c r="BG276" s="183">
        <f>IF(N276="zákl. přenesená",J276,0)</f>
        <v>0</v>
      </c>
      <c r="BH276" s="183">
        <f>IF(N276="sníž. přenesená",J276,0)</f>
        <v>0</v>
      </c>
      <c r="BI276" s="183">
        <f>IF(N276="nulová",J276,0)</f>
        <v>0</v>
      </c>
      <c r="BJ276" s="18" t="s">
        <v>86</v>
      </c>
      <c r="BK276" s="183">
        <f>ROUND(I276*H276,2)</f>
        <v>0</v>
      </c>
      <c r="BL276" s="18" t="s">
        <v>136</v>
      </c>
      <c r="BM276" s="182" t="s">
        <v>404</v>
      </c>
    </row>
    <row r="277" s="2" customFormat="1">
      <c r="A277" s="37"/>
      <c r="B277" s="38"/>
      <c r="C277" s="37"/>
      <c r="D277" s="184" t="s">
        <v>138</v>
      </c>
      <c r="E277" s="37"/>
      <c r="F277" s="185" t="s">
        <v>405</v>
      </c>
      <c r="G277" s="37"/>
      <c r="H277" s="37"/>
      <c r="I277" s="186"/>
      <c r="J277" s="37"/>
      <c r="K277" s="37"/>
      <c r="L277" s="38"/>
      <c r="M277" s="187"/>
      <c r="N277" s="188"/>
      <c r="O277" s="76"/>
      <c r="P277" s="76"/>
      <c r="Q277" s="76"/>
      <c r="R277" s="76"/>
      <c r="S277" s="76"/>
      <c r="T277" s="7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8" t="s">
        <v>138</v>
      </c>
      <c r="AU277" s="18" t="s">
        <v>88</v>
      </c>
    </row>
    <row r="278" s="2" customFormat="1" ht="21.75" customHeight="1">
      <c r="A278" s="37"/>
      <c r="B278" s="170"/>
      <c r="C278" s="171" t="s">
        <v>406</v>
      </c>
      <c r="D278" s="171" t="s">
        <v>131</v>
      </c>
      <c r="E278" s="172" t="s">
        <v>407</v>
      </c>
      <c r="F278" s="173" t="s">
        <v>408</v>
      </c>
      <c r="G278" s="174" t="s">
        <v>142</v>
      </c>
      <c r="H278" s="175">
        <v>11.304</v>
      </c>
      <c r="I278" s="176"/>
      <c r="J278" s="177">
        <f>ROUND(I278*H278,2)</f>
        <v>0</v>
      </c>
      <c r="K278" s="173" t="s">
        <v>135</v>
      </c>
      <c r="L278" s="38"/>
      <c r="M278" s="178" t="s">
        <v>1</v>
      </c>
      <c r="N278" s="179" t="s">
        <v>43</v>
      </c>
      <c r="O278" s="76"/>
      <c r="P278" s="180">
        <f>O278*H278</f>
        <v>0</v>
      </c>
      <c r="Q278" s="180">
        <v>0</v>
      </c>
      <c r="R278" s="180">
        <f>Q278*H278</f>
        <v>0</v>
      </c>
      <c r="S278" s="180">
        <v>0</v>
      </c>
      <c r="T278" s="18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82" t="s">
        <v>136</v>
      </c>
      <c r="AT278" s="182" t="s">
        <v>131</v>
      </c>
      <c r="AU278" s="182" t="s">
        <v>88</v>
      </c>
      <c r="AY278" s="18" t="s">
        <v>129</v>
      </c>
      <c r="BE278" s="183">
        <f>IF(N278="základní",J278,0)</f>
        <v>0</v>
      </c>
      <c r="BF278" s="183">
        <f>IF(N278="snížená",J278,0)</f>
        <v>0</v>
      </c>
      <c r="BG278" s="183">
        <f>IF(N278="zákl. přenesená",J278,0)</f>
        <v>0</v>
      </c>
      <c r="BH278" s="183">
        <f>IF(N278="sníž. přenesená",J278,0)</f>
        <v>0</v>
      </c>
      <c r="BI278" s="183">
        <f>IF(N278="nulová",J278,0)</f>
        <v>0</v>
      </c>
      <c r="BJ278" s="18" t="s">
        <v>86</v>
      </c>
      <c r="BK278" s="183">
        <f>ROUND(I278*H278,2)</f>
        <v>0</v>
      </c>
      <c r="BL278" s="18" t="s">
        <v>136</v>
      </c>
      <c r="BM278" s="182" t="s">
        <v>409</v>
      </c>
    </row>
    <row r="279" s="2" customFormat="1">
      <c r="A279" s="37"/>
      <c r="B279" s="38"/>
      <c r="C279" s="37"/>
      <c r="D279" s="184" t="s">
        <v>138</v>
      </c>
      <c r="E279" s="37"/>
      <c r="F279" s="185" t="s">
        <v>410</v>
      </c>
      <c r="G279" s="37"/>
      <c r="H279" s="37"/>
      <c r="I279" s="186"/>
      <c r="J279" s="37"/>
      <c r="K279" s="37"/>
      <c r="L279" s="38"/>
      <c r="M279" s="187"/>
      <c r="N279" s="188"/>
      <c r="O279" s="76"/>
      <c r="P279" s="76"/>
      <c r="Q279" s="76"/>
      <c r="R279" s="76"/>
      <c r="S279" s="76"/>
      <c r="T279" s="7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8" t="s">
        <v>138</v>
      </c>
      <c r="AU279" s="18" t="s">
        <v>88</v>
      </c>
    </row>
    <row r="280" s="13" customFormat="1">
      <c r="A280" s="13"/>
      <c r="B280" s="189"/>
      <c r="C280" s="13"/>
      <c r="D280" s="190" t="s">
        <v>145</v>
      </c>
      <c r="E280" s="191" t="s">
        <v>1</v>
      </c>
      <c r="F280" s="192" t="s">
        <v>411</v>
      </c>
      <c r="G280" s="13"/>
      <c r="H280" s="193">
        <v>11.304</v>
      </c>
      <c r="I280" s="194"/>
      <c r="J280" s="13"/>
      <c r="K280" s="13"/>
      <c r="L280" s="189"/>
      <c r="M280" s="195"/>
      <c r="N280" s="196"/>
      <c r="O280" s="196"/>
      <c r="P280" s="196"/>
      <c r="Q280" s="196"/>
      <c r="R280" s="196"/>
      <c r="S280" s="196"/>
      <c r="T280" s="19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91" t="s">
        <v>145</v>
      </c>
      <c r="AU280" s="191" t="s">
        <v>88</v>
      </c>
      <c r="AV280" s="13" t="s">
        <v>88</v>
      </c>
      <c r="AW280" s="13" t="s">
        <v>33</v>
      </c>
      <c r="AX280" s="13" t="s">
        <v>86</v>
      </c>
      <c r="AY280" s="191" t="s">
        <v>129</v>
      </c>
    </row>
    <row r="281" s="2" customFormat="1" ht="16.5" customHeight="1">
      <c r="A281" s="37"/>
      <c r="B281" s="170"/>
      <c r="C281" s="206" t="s">
        <v>412</v>
      </c>
      <c r="D281" s="206" t="s">
        <v>242</v>
      </c>
      <c r="E281" s="207" t="s">
        <v>413</v>
      </c>
      <c r="F281" s="208" t="s">
        <v>414</v>
      </c>
      <c r="G281" s="209" t="s">
        <v>142</v>
      </c>
      <c r="H281" s="210">
        <v>13.390000000000001</v>
      </c>
      <c r="I281" s="211"/>
      <c r="J281" s="212">
        <f>ROUND(I281*H281,2)</f>
        <v>0</v>
      </c>
      <c r="K281" s="208" t="s">
        <v>135</v>
      </c>
      <c r="L281" s="213"/>
      <c r="M281" s="214" t="s">
        <v>1</v>
      </c>
      <c r="N281" s="215" t="s">
        <v>43</v>
      </c>
      <c r="O281" s="76"/>
      <c r="P281" s="180">
        <f>O281*H281</f>
        <v>0</v>
      </c>
      <c r="Q281" s="180">
        <v>0.00029999999999999997</v>
      </c>
      <c r="R281" s="180">
        <f>Q281*H281</f>
        <v>0.0040169999999999997</v>
      </c>
      <c r="S281" s="180">
        <v>0</v>
      </c>
      <c r="T281" s="18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2" t="s">
        <v>173</v>
      </c>
      <c r="AT281" s="182" t="s">
        <v>242</v>
      </c>
      <c r="AU281" s="182" t="s">
        <v>88</v>
      </c>
      <c r="AY281" s="18" t="s">
        <v>129</v>
      </c>
      <c r="BE281" s="183">
        <f>IF(N281="základní",J281,0)</f>
        <v>0</v>
      </c>
      <c r="BF281" s="183">
        <f>IF(N281="snížená",J281,0)</f>
        <v>0</v>
      </c>
      <c r="BG281" s="183">
        <f>IF(N281="zákl. přenesená",J281,0)</f>
        <v>0</v>
      </c>
      <c r="BH281" s="183">
        <f>IF(N281="sníž. přenesená",J281,0)</f>
        <v>0</v>
      </c>
      <c r="BI281" s="183">
        <f>IF(N281="nulová",J281,0)</f>
        <v>0</v>
      </c>
      <c r="BJ281" s="18" t="s">
        <v>86</v>
      </c>
      <c r="BK281" s="183">
        <f>ROUND(I281*H281,2)</f>
        <v>0</v>
      </c>
      <c r="BL281" s="18" t="s">
        <v>136</v>
      </c>
      <c r="BM281" s="182" t="s">
        <v>415</v>
      </c>
    </row>
    <row r="282" s="13" customFormat="1">
      <c r="A282" s="13"/>
      <c r="B282" s="189"/>
      <c r="C282" s="13"/>
      <c r="D282" s="190" t="s">
        <v>145</v>
      </c>
      <c r="E282" s="13"/>
      <c r="F282" s="192" t="s">
        <v>416</v>
      </c>
      <c r="G282" s="13"/>
      <c r="H282" s="193">
        <v>13.390000000000001</v>
      </c>
      <c r="I282" s="194"/>
      <c r="J282" s="13"/>
      <c r="K282" s="13"/>
      <c r="L282" s="189"/>
      <c r="M282" s="195"/>
      <c r="N282" s="196"/>
      <c r="O282" s="196"/>
      <c r="P282" s="196"/>
      <c r="Q282" s="196"/>
      <c r="R282" s="196"/>
      <c r="S282" s="196"/>
      <c r="T282" s="197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1" t="s">
        <v>145</v>
      </c>
      <c r="AU282" s="191" t="s">
        <v>88</v>
      </c>
      <c r="AV282" s="13" t="s">
        <v>88</v>
      </c>
      <c r="AW282" s="13" t="s">
        <v>3</v>
      </c>
      <c r="AX282" s="13" t="s">
        <v>86</v>
      </c>
      <c r="AY282" s="191" t="s">
        <v>129</v>
      </c>
    </row>
    <row r="283" s="2" customFormat="1" ht="21.75" customHeight="1">
      <c r="A283" s="37"/>
      <c r="B283" s="170"/>
      <c r="C283" s="171" t="s">
        <v>417</v>
      </c>
      <c r="D283" s="171" t="s">
        <v>131</v>
      </c>
      <c r="E283" s="172" t="s">
        <v>418</v>
      </c>
      <c r="F283" s="173" t="s">
        <v>419</v>
      </c>
      <c r="G283" s="174" t="s">
        <v>142</v>
      </c>
      <c r="H283" s="175">
        <v>455</v>
      </c>
      <c r="I283" s="176"/>
      <c r="J283" s="177">
        <f>ROUND(I283*H283,2)</f>
        <v>0</v>
      </c>
      <c r="K283" s="173" t="s">
        <v>135</v>
      </c>
      <c r="L283" s="38"/>
      <c r="M283" s="178" t="s">
        <v>1</v>
      </c>
      <c r="N283" s="179" t="s">
        <v>43</v>
      </c>
      <c r="O283" s="76"/>
      <c r="P283" s="180">
        <f>O283*H283</f>
        <v>0</v>
      </c>
      <c r="Q283" s="180">
        <v>0</v>
      </c>
      <c r="R283" s="180">
        <f>Q283*H283</f>
        <v>0</v>
      </c>
      <c r="S283" s="180">
        <v>0</v>
      </c>
      <c r="T283" s="181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82" t="s">
        <v>136</v>
      </c>
      <c r="AT283" s="182" t="s">
        <v>131</v>
      </c>
      <c r="AU283" s="182" t="s">
        <v>88</v>
      </c>
      <c r="AY283" s="18" t="s">
        <v>129</v>
      </c>
      <c r="BE283" s="183">
        <f>IF(N283="základní",J283,0)</f>
        <v>0</v>
      </c>
      <c r="BF283" s="183">
        <f>IF(N283="snížená",J283,0)</f>
        <v>0</v>
      </c>
      <c r="BG283" s="183">
        <f>IF(N283="zákl. přenesená",J283,0)</f>
        <v>0</v>
      </c>
      <c r="BH283" s="183">
        <f>IF(N283="sníž. přenesená",J283,0)</f>
        <v>0</v>
      </c>
      <c r="BI283" s="183">
        <f>IF(N283="nulová",J283,0)</f>
        <v>0</v>
      </c>
      <c r="BJ283" s="18" t="s">
        <v>86</v>
      </c>
      <c r="BK283" s="183">
        <f>ROUND(I283*H283,2)</f>
        <v>0</v>
      </c>
      <c r="BL283" s="18" t="s">
        <v>136</v>
      </c>
      <c r="BM283" s="182" t="s">
        <v>420</v>
      </c>
    </row>
    <row r="284" s="2" customFormat="1">
      <c r="A284" s="37"/>
      <c r="B284" s="38"/>
      <c r="C284" s="37"/>
      <c r="D284" s="184" t="s">
        <v>138</v>
      </c>
      <c r="E284" s="37"/>
      <c r="F284" s="185" t="s">
        <v>421</v>
      </c>
      <c r="G284" s="37"/>
      <c r="H284" s="37"/>
      <c r="I284" s="186"/>
      <c r="J284" s="37"/>
      <c r="K284" s="37"/>
      <c r="L284" s="38"/>
      <c r="M284" s="187"/>
      <c r="N284" s="188"/>
      <c r="O284" s="76"/>
      <c r="P284" s="76"/>
      <c r="Q284" s="76"/>
      <c r="R284" s="76"/>
      <c r="S284" s="76"/>
      <c r="T284" s="7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8" t="s">
        <v>138</v>
      </c>
      <c r="AU284" s="18" t="s">
        <v>88</v>
      </c>
    </row>
    <row r="285" s="2" customFormat="1" ht="16.5" customHeight="1">
      <c r="A285" s="37"/>
      <c r="B285" s="170"/>
      <c r="C285" s="171" t="s">
        <v>422</v>
      </c>
      <c r="D285" s="171" t="s">
        <v>131</v>
      </c>
      <c r="E285" s="172" t="s">
        <v>423</v>
      </c>
      <c r="F285" s="173" t="s">
        <v>424</v>
      </c>
      <c r="G285" s="174" t="s">
        <v>227</v>
      </c>
      <c r="H285" s="175">
        <v>3.9249999999999998</v>
      </c>
      <c r="I285" s="176"/>
      <c r="J285" s="177">
        <f>ROUND(I285*H285,2)</f>
        <v>0</v>
      </c>
      <c r="K285" s="173" t="s">
        <v>135</v>
      </c>
      <c r="L285" s="38"/>
      <c r="M285" s="178" t="s">
        <v>1</v>
      </c>
      <c r="N285" s="179" t="s">
        <v>43</v>
      </c>
      <c r="O285" s="76"/>
      <c r="P285" s="180">
        <f>O285*H285</f>
        <v>0</v>
      </c>
      <c r="Q285" s="180">
        <v>0</v>
      </c>
      <c r="R285" s="180">
        <f>Q285*H285</f>
        <v>0</v>
      </c>
      <c r="S285" s="180">
        <v>0</v>
      </c>
      <c r="T285" s="18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2" t="s">
        <v>136</v>
      </c>
      <c r="AT285" s="182" t="s">
        <v>131</v>
      </c>
      <c r="AU285" s="182" t="s">
        <v>88</v>
      </c>
      <c r="AY285" s="18" t="s">
        <v>129</v>
      </c>
      <c r="BE285" s="183">
        <f>IF(N285="základní",J285,0)</f>
        <v>0</v>
      </c>
      <c r="BF285" s="183">
        <f>IF(N285="snížená",J285,0)</f>
        <v>0</v>
      </c>
      <c r="BG285" s="183">
        <f>IF(N285="zákl. přenesená",J285,0)</f>
        <v>0</v>
      </c>
      <c r="BH285" s="183">
        <f>IF(N285="sníž. přenesená",J285,0)</f>
        <v>0</v>
      </c>
      <c r="BI285" s="183">
        <f>IF(N285="nulová",J285,0)</f>
        <v>0</v>
      </c>
      <c r="BJ285" s="18" t="s">
        <v>86</v>
      </c>
      <c r="BK285" s="183">
        <f>ROUND(I285*H285,2)</f>
        <v>0</v>
      </c>
      <c r="BL285" s="18" t="s">
        <v>136</v>
      </c>
      <c r="BM285" s="182" t="s">
        <v>425</v>
      </c>
    </row>
    <row r="286" s="2" customFormat="1">
      <c r="A286" s="37"/>
      <c r="B286" s="38"/>
      <c r="C286" s="37"/>
      <c r="D286" s="184" t="s">
        <v>138</v>
      </c>
      <c r="E286" s="37"/>
      <c r="F286" s="185" t="s">
        <v>426</v>
      </c>
      <c r="G286" s="37"/>
      <c r="H286" s="37"/>
      <c r="I286" s="186"/>
      <c r="J286" s="37"/>
      <c r="K286" s="37"/>
      <c r="L286" s="38"/>
      <c r="M286" s="187"/>
      <c r="N286" s="188"/>
      <c r="O286" s="76"/>
      <c r="P286" s="76"/>
      <c r="Q286" s="76"/>
      <c r="R286" s="76"/>
      <c r="S286" s="76"/>
      <c r="T286" s="7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8" t="s">
        <v>138</v>
      </c>
      <c r="AU286" s="18" t="s">
        <v>88</v>
      </c>
    </row>
    <row r="287" s="13" customFormat="1">
      <c r="A287" s="13"/>
      <c r="B287" s="189"/>
      <c r="C287" s="13"/>
      <c r="D287" s="190" t="s">
        <v>145</v>
      </c>
      <c r="E287" s="191" t="s">
        <v>1</v>
      </c>
      <c r="F287" s="192" t="s">
        <v>427</v>
      </c>
      <c r="G287" s="13"/>
      <c r="H287" s="193">
        <v>3.9249999999999998</v>
      </c>
      <c r="I287" s="194"/>
      <c r="J287" s="13"/>
      <c r="K287" s="13"/>
      <c r="L287" s="189"/>
      <c r="M287" s="195"/>
      <c r="N287" s="196"/>
      <c r="O287" s="196"/>
      <c r="P287" s="196"/>
      <c r="Q287" s="196"/>
      <c r="R287" s="196"/>
      <c r="S287" s="196"/>
      <c r="T287" s="19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91" t="s">
        <v>145</v>
      </c>
      <c r="AU287" s="191" t="s">
        <v>88</v>
      </c>
      <c r="AV287" s="13" t="s">
        <v>88</v>
      </c>
      <c r="AW287" s="13" t="s">
        <v>33</v>
      </c>
      <c r="AX287" s="13" t="s">
        <v>86</v>
      </c>
      <c r="AY287" s="191" t="s">
        <v>129</v>
      </c>
    </row>
    <row r="288" s="2" customFormat="1" ht="16.5" customHeight="1">
      <c r="A288" s="37"/>
      <c r="B288" s="170"/>
      <c r="C288" s="171" t="s">
        <v>428</v>
      </c>
      <c r="D288" s="171" t="s">
        <v>131</v>
      </c>
      <c r="E288" s="172" t="s">
        <v>429</v>
      </c>
      <c r="F288" s="173" t="s">
        <v>430</v>
      </c>
      <c r="G288" s="174" t="s">
        <v>227</v>
      </c>
      <c r="H288" s="175">
        <v>6.8250000000000002</v>
      </c>
      <c r="I288" s="176"/>
      <c r="J288" s="177">
        <f>ROUND(I288*H288,2)</f>
        <v>0</v>
      </c>
      <c r="K288" s="173" t="s">
        <v>135</v>
      </c>
      <c r="L288" s="38"/>
      <c r="M288" s="178" t="s">
        <v>1</v>
      </c>
      <c r="N288" s="179" t="s">
        <v>43</v>
      </c>
      <c r="O288" s="76"/>
      <c r="P288" s="180">
        <f>O288*H288</f>
        <v>0</v>
      </c>
      <c r="Q288" s="180">
        <v>0</v>
      </c>
      <c r="R288" s="180">
        <f>Q288*H288</f>
        <v>0</v>
      </c>
      <c r="S288" s="180">
        <v>0</v>
      </c>
      <c r="T288" s="181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2" t="s">
        <v>136</v>
      </c>
      <c r="AT288" s="182" t="s">
        <v>131</v>
      </c>
      <c r="AU288" s="182" t="s">
        <v>88</v>
      </c>
      <c r="AY288" s="18" t="s">
        <v>129</v>
      </c>
      <c r="BE288" s="183">
        <f>IF(N288="základní",J288,0)</f>
        <v>0</v>
      </c>
      <c r="BF288" s="183">
        <f>IF(N288="snížená",J288,0)</f>
        <v>0</v>
      </c>
      <c r="BG288" s="183">
        <f>IF(N288="zákl. přenesená",J288,0)</f>
        <v>0</v>
      </c>
      <c r="BH288" s="183">
        <f>IF(N288="sníž. přenesená",J288,0)</f>
        <v>0</v>
      </c>
      <c r="BI288" s="183">
        <f>IF(N288="nulová",J288,0)</f>
        <v>0</v>
      </c>
      <c r="BJ288" s="18" t="s">
        <v>86</v>
      </c>
      <c r="BK288" s="183">
        <f>ROUND(I288*H288,2)</f>
        <v>0</v>
      </c>
      <c r="BL288" s="18" t="s">
        <v>136</v>
      </c>
      <c r="BM288" s="182" t="s">
        <v>431</v>
      </c>
    </row>
    <row r="289" s="2" customFormat="1">
      <c r="A289" s="37"/>
      <c r="B289" s="38"/>
      <c r="C289" s="37"/>
      <c r="D289" s="184" t="s">
        <v>138</v>
      </c>
      <c r="E289" s="37"/>
      <c r="F289" s="185" t="s">
        <v>432</v>
      </c>
      <c r="G289" s="37"/>
      <c r="H289" s="37"/>
      <c r="I289" s="186"/>
      <c r="J289" s="37"/>
      <c r="K289" s="37"/>
      <c r="L289" s="38"/>
      <c r="M289" s="187"/>
      <c r="N289" s="188"/>
      <c r="O289" s="76"/>
      <c r="P289" s="76"/>
      <c r="Q289" s="76"/>
      <c r="R289" s="76"/>
      <c r="S289" s="76"/>
      <c r="T289" s="7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8" t="s">
        <v>138</v>
      </c>
      <c r="AU289" s="18" t="s">
        <v>88</v>
      </c>
    </row>
    <row r="290" s="13" customFormat="1">
      <c r="A290" s="13"/>
      <c r="B290" s="189"/>
      <c r="C290" s="13"/>
      <c r="D290" s="190" t="s">
        <v>145</v>
      </c>
      <c r="E290" s="13"/>
      <c r="F290" s="192" t="s">
        <v>433</v>
      </c>
      <c r="G290" s="13"/>
      <c r="H290" s="193">
        <v>6.8250000000000002</v>
      </c>
      <c r="I290" s="194"/>
      <c r="J290" s="13"/>
      <c r="K290" s="13"/>
      <c r="L290" s="189"/>
      <c r="M290" s="195"/>
      <c r="N290" s="196"/>
      <c r="O290" s="196"/>
      <c r="P290" s="196"/>
      <c r="Q290" s="196"/>
      <c r="R290" s="196"/>
      <c r="S290" s="196"/>
      <c r="T290" s="19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1" t="s">
        <v>145</v>
      </c>
      <c r="AU290" s="191" t="s">
        <v>88</v>
      </c>
      <c r="AV290" s="13" t="s">
        <v>88</v>
      </c>
      <c r="AW290" s="13" t="s">
        <v>3</v>
      </c>
      <c r="AX290" s="13" t="s">
        <v>86</v>
      </c>
      <c r="AY290" s="191" t="s">
        <v>129</v>
      </c>
    </row>
    <row r="291" s="12" customFormat="1" ht="22.8" customHeight="1">
      <c r="A291" s="12"/>
      <c r="B291" s="157"/>
      <c r="C291" s="12"/>
      <c r="D291" s="158" t="s">
        <v>77</v>
      </c>
      <c r="E291" s="168" t="s">
        <v>88</v>
      </c>
      <c r="F291" s="168" t="s">
        <v>434</v>
      </c>
      <c r="G291" s="12"/>
      <c r="H291" s="12"/>
      <c r="I291" s="160"/>
      <c r="J291" s="169">
        <f>BK291</f>
        <v>0</v>
      </c>
      <c r="K291" s="12"/>
      <c r="L291" s="157"/>
      <c r="M291" s="162"/>
      <c r="N291" s="163"/>
      <c r="O291" s="163"/>
      <c r="P291" s="164">
        <f>SUM(P292:P308)</f>
        <v>0</v>
      </c>
      <c r="Q291" s="163"/>
      <c r="R291" s="164">
        <f>SUM(R292:R308)</f>
        <v>0.15032990000000002</v>
      </c>
      <c r="S291" s="163"/>
      <c r="T291" s="165">
        <f>SUM(T292:T308)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58" t="s">
        <v>86</v>
      </c>
      <c r="AT291" s="166" t="s">
        <v>77</v>
      </c>
      <c r="AU291" s="166" t="s">
        <v>86</v>
      </c>
      <c r="AY291" s="158" t="s">
        <v>129</v>
      </c>
      <c r="BK291" s="167">
        <f>SUM(BK292:BK308)</f>
        <v>0</v>
      </c>
    </row>
    <row r="292" s="2" customFormat="1" ht="33" customHeight="1">
      <c r="A292" s="37"/>
      <c r="B292" s="170"/>
      <c r="C292" s="171" t="s">
        <v>435</v>
      </c>
      <c r="D292" s="171" t="s">
        <v>131</v>
      </c>
      <c r="E292" s="172" t="s">
        <v>436</v>
      </c>
      <c r="F292" s="173" t="s">
        <v>437</v>
      </c>
      <c r="G292" s="174" t="s">
        <v>227</v>
      </c>
      <c r="H292" s="175">
        <v>14</v>
      </c>
      <c r="I292" s="176"/>
      <c r="J292" s="177">
        <f>ROUND(I292*H292,2)</f>
        <v>0</v>
      </c>
      <c r="K292" s="173" t="s">
        <v>135</v>
      </c>
      <c r="L292" s="38"/>
      <c r="M292" s="178" t="s">
        <v>1</v>
      </c>
      <c r="N292" s="179" t="s">
        <v>43</v>
      </c>
      <c r="O292" s="76"/>
      <c r="P292" s="180">
        <f>O292*H292</f>
        <v>0</v>
      </c>
      <c r="Q292" s="180">
        <v>0</v>
      </c>
      <c r="R292" s="180">
        <f>Q292*H292</f>
        <v>0</v>
      </c>
      <c r="S292" s="180">
        <v>0</v>
      </c>
      <c r="T292" s="181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2" t="s">
        <v>136</v>
      </c>
      <c r="AT292" s="182" t="s">
        <v>131</v>
      </c>
      <c r="AU292" s="182" t="s">
        <v>88</v>
      </c>
      <c r="AY292" s="18" t="s">
        <v>129</v>
      </c>
      <c r="BE292" s="183">
        <f>IF(N292="základní",J292,0)</f>
        <v>0</v>
      </c>
      <c r="BF292" s="183">
        <f>IF(N292="snížená",J292,0)</f>
        <v>0</v>
      </c>
      <c r="BG292" s="183">
        <f>IF(N292="zákl. přenesená",J292,0)</f>
        <v>0</v>
      </c>
      <c r="BH292" s="183">
        <f>IF(N292="sníž. přenesená",J292,0)</f>
        <v>0</v>
      </c>
      <c r="BI292" s="183">
        <f>IF(N292="nulová",J292,0)</f>
        <v>0</v>
      </c>
      <c r="BJ292" s="18" t="s">
        <v>86</v>
      </c>
      <c r="BK292" s="183">
        <f>ROUND(I292*H292,2)</f>
        <v>0</v>
      </c>
      <c r="BL292" s="18" t="s">
        <v>136</v>
      </c>
      <c r="BM292" s="182" t="s">
        <v>438</v>
      </c>
    </row>
    <row r="293" s="2" customFormat="1">
      <c r="A293" s="37"/>
      <c r="B293" s="38"/>
      <c r="C293" s="37"/>
      <c r="D293" s="184" t="s">
        <v>138</v>
      </c>
      <c r="E293" s="37"/>
      <c r="F293" s="185" t="s">
        <v>439</v>
      </c>
      <c r="G293" s="37"/>
      <c r="H293" s="37"/>
      <c r="I293" s="186"/>
      <c r="J293" s="37"/>
      <c r="K293" s="37"/>
      <c r="L293" s="38"/>
      <c r="M293" s="187"/>
      <c r="N293" s="188"/>
      <c r="O293" s="76"/>
      <c r="P293" s="76"/>
      <c r="Q293" s="76"/>
      <c r="R293" s="76"/>
      <c r="S293" s="76"/>
      <c r="T293" s="7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18" t="s">
        <v>138</v>
      </c>
      <c r="AU293" s="18" t="s">
        <v>88</v>
      </c>
    </row>
    <row r="294" s="13" customFormat="1">
      <c r="A294" s="13"/>
      <c r="B294" s="189"/>
      <c r="C294" s="13"/>
      <c r="D294" s="190" t="s">
        <v>145</v>
      </c>
      <c r="E294" s="191" t="s">
        <v>1</v>
      </c>
      <c r="F294" s="192" t="s">
        <v>265</v>
      </c>
      <c r="G294" s="13"/>
      <c r="H294" s="193">
        <v>1.5</v>
      </c>
      <c r="I294" s="194"/>
      <c r="J294" s="13"/>
      <c r="K294" s="13"/>
      <c r="L294" s="189"/>
      <c r="M294" s="195"/>
      <c r="N294" s="196"/>
      <c r="O294" s="196"/>
      <c r="P294" s="196"/>
      <c r="Q294" s="196"/>
      <c r="R294" s="196"/>
      <c r="S294" s="196"/>
      <c r="T294" s="19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91" t="s">
        <v>145</v>
      </c>
      <c r="AU294" s="191" t="s">
        <v>88</v>
      </c>
      <c r="AV294" s="13" t="s">
        <v>88</v>
      </c>
      <c r="AW294" s="13" t="s">
        <v>33</v>
      </c>
      <c r="AX294" s="13" t="s">
        <v>78</v>
      </c>
      <c r="AY294" s="191" t="s">
        <v>129</v>
      </c>
    </row>
    <row r="295" s="13" customFormat="1">
      <c r="A295" s="13"/>
      <c r="B295" s="189"/>
      <c r="C295" s="13"/>
      <c r="D295" s="190" t="s">
        <v>145</v>
      </c>
      <c r="E295" s="191" t="s">
        <v>1</v>
      </c>
      <c r="F295" s="192" t="s">
        <v>266</v>
      </c>
      <c r="G295" s="13"/>
      <c r="H295" s="193">
        <v>12.5</v>
      </c>
      <c r="I295" s="194"/>
      <c r="J295" s="13"/>
      <c r="K295" s="13"/>
      <c r="L295" s="189"/>
      <c r="M295" s="195"/>
      <c r="N295" s="196"/>
      <c r="O295" s="196"/>
      <c r="P295" s="196"/>
      <c r="Q295" s="196"/>
      <c r="R295" s="196"/>
      <c r="S295" s="196"/>
      <c r="T295" s="19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91" t="s">
        <v>145</v>
      </c>
      <c r="AU295" s="191" t="s">
        <v>88</v>
      </c>
      <c r="AV295" s="13" t="s">
        <v>88</v>
      </c>
      <c r="AW295" s="13" t="s">
        <v>33</v>
      </c>
      <c r="AX295" s="13" t="s">
        <v>78</v>
      </c>
      <c r="AY295" s="191" t="s">
        <v>129</v>
      </c>
    </row>
    <row r="296" s="14" customFormat="1">
      <c r="A296" s="14"/>
      <c r="B296" s="198"/>
      <c r="C296" s="14"/>
      <c r="D296" s="190" t="s">
        <v>145</v>
      </c>
      <c r="E296" s="199" t="s">
        <v>1</v>
      </c>
      <c r="F296" s="200" t="s">
        <v>148</v>
      </c>
      <c r="G296" s="14"/>
      <c r="H296" s="201">
        <v>14</v>
      </c>
      <c r="I296" s="202"/>
      <c r="J296" s="14"/>
      <c r="K296" s="14"/>
      <c r="L296" s="198"/>
      <c r="M296" s="203"/>
      <c r="N296" s="204"/>
      <c r="O296" s="204"/>
      <c r="P296" s="204"/>
      <c r="Q296" s="204"/>
      <c r="R296" s="204"/>
      <c r="S296" s="204"/>
      <c r="T296" s="20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199" t="s">
        <v>145</v>
      </c>
      <c r="AU296" s="199" t="s">
        <v>88</v>
      </c>
      <c r="AV296" s="14" t="s">
        <v>136</v>
      </c>
      <c r="AW296" s="14" t="s">
        <v>33</v>
      </c>
      <c r="AX296" s="14" t="s">
        <v>86</v>
      </c>
      <c r="AY296" s="199" t="s">
        <v>129</v>
      </c>
    </row>
    <row r="297" s="2" customFormat="1" ht="33" customHeight="1">
      <c r="A297" s="37"/>
      <c r="B297" s="170"/>
      <c r="C297" s="171" t="s">
        <v>440</v>
      </c>
      <c r="D297" s="171" t="s">
        <v>131</v>
      </c>
      <c r="E297" s="172" t="s">
        <v>441</v>
      </c>
      <c r="F297" s="173" t="s">
        <v>442</v>
      </c>
      <c r="G297" s="174" t="s">
        <v>142</v>
      </c>
      <c r="H297" s="175">
        <v>114</v>
      </c>
      <c r="I297" s="176"/>
      <c r="J297" s="177">
        <f>ROUND(I297*H297,2)</f>
        <v>0</v>
      </c>
      <c r="K297" s="173" t="s">
        <v>135</v>
      </c>
      <c r="L297" s="38"/>
      <c r="M297" s="178" t="s">
        <v>1</v>
      </c>
      <c r="N297" s="179" t="s">
        <v>43</v>
      </c>
      <c r="O297" s="76"/>
      <c r="P297" s="180">
        <f>O297*H297</f>
        <v>0</v>
      </c>
      <c r="Q297" s="180">
        <v>0.00031</v>
      </c>
      <c r="R297" s="180">
        <f>Q297*H297</f>
        <v>0.035340000000000003</v>
      </c>
      <c r="S297" s="180">
        <v>0</v>
      </c>
      <c r="T297" s="181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82" t="s">
        <v>136</v>
      </c>
      <c r="AT297" s="182" t="s">
        <v>131</v>
      </c>
      <c r="AU297" s="182" t="s">
        <v>88</v>
      </c>
      <c r="AY297" s="18" t="s">
        <v>129</v>
      </c>
      <c r="BE297" s="183">
        <f>IF(N297="základní",J297,0)</f>
        <v>0</v>
      </c>
      <c r="BF297" s="183">
        <f>IF(N297="snížená",J297,0)</f>
        <v>0</v>
      </c>
      <c r="BG297" s="183">
        <f>IF(N297="zákl. přenesená",J297,0)</f>
        <v>0</v>
      </c>
      <c r="BH297" s="183">
        <f>IF(N297="sníž. přenesená",J297,0)</f>
        <v>0</v>
      </c>
      <c r="BI297" s="183">
        <f>IF(N297="nulová",J297,0)</f>
        <v>0</v>
      </c>
      <c r="BJ297" s="18" t="s">
        <v>86</v>
      </c>
      <c r="BK297" s="183">
        <f>ROUND(I297*H297,2)</f>
        <v>0</v>
      </c>
      <c r="BL297" s="18" t="s">
        <v>136</v>
      </c>
      <c r="BM297" s="182" t="s">
        <v>443</v>
      </c>
    </row>
    <row r="298" s="2" customFormat="1">
      <c r="A298" s="37"/>
      <c r="B298" s="38"/>
      <c r="C298" s="37"/>
      <c r="D298" s="184" t="s">
        <v>138</v>
      </c>
      <c r="E298" s="37"/>
      <c r="F298" s="185" t="s">
        <v>444</v>
      </c>
      <c r="G298" s="37"/>
      <c r="H298" s="37"/>
      <c r="I298" s="186"/>
      <c r="J298" s="37"/>
      <c r="K298" s="37"/>
      <c r="L298" s="38"/>
      <c r="M298" s="187"/>
      <c r="N298" s="188"/>
      <c r="O298" s="76"/>
      <c r="P298" s="76"/>
      <c r="Q298" s="76"/>
      <c r="R298" s="76"/>
      <c r="S298" s="76"/>
      <c r="T298" s="7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8" t="s">
        <v>138</v>
      </c>
      <c r="AU298" s="18" t="s">
        <v>88</v>
      </c>
    </row>
    <row r="299" s="13" customFormat="1">
      <c r="A299" s="13"/>
      <c r="B299" s="189"/>
      <c r="C299" s="13"/>
      <c r="D299" s="190" t="s">
        <v>145</v>
      </c>
      <c r="E299" s="191" t="s">
        <v>1</v>
      </c>
      <c r="F299" s="192" t="s">
        <v>445</v>
      </c>
      <c r="G299" s="13"/>
      <c r="H299" s="193">
        <v>14</v>
      </c>
      <c r="I299" s="194"/>
      <c r="J299" s="13"/>
      <c r="K299" s="13"/>
      <c r="L299" s="189"/>
      <c r="M299" s="195"/>
      <c r="N299" s="196"/>
      <c r="O299" s="196"/>
      <c r="P299" s="196"/>
      <c r="Q299" s="196"/>
      <c r="R299" s="196"/>
      <c r="S299" s="196"/>
      <c r="T299" s="19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91" t="s">
        <v>145</v>
      </c>
      <c r="AU299" s="191" t="s">
        <v>88</v>
      </c>
      <c r="AV299" s="13" t="s">
        <v>88</v>
      </c>
      <c r="AW299" s="13" t="s">
        <v>33</v>
      </c>
      <c r="AX299" s="13" t="s">
        <v>78</v>
      </c>
      <c r="AY299" s="191" t="s">
        <v>129</v>
      </c>
    </row>
    <row r="300" s="13" customFormat="1">
      <c r="A300" s="13"/>
      <c r="B300" s="189"/>
      <c r="C300" s="13"/>
      <c r="D300" s="190" t="s">
        <v>145</v>
      </c>
      <c r="E300" s="191" t="s">
        <v>1</v>
      </c>
      <c r="F300" s="192" t="s">
        <v>446</v>
      </c>
      <c r="G300" s="13"/>
      <c r="H300" s="193">
        <v>100</v>
      </c>
      <c r="I300" s="194"/>
      <c r="J300" s="13"/>
      <c r="K300" s="13"/>
      <c r="L300" s="189"/>
      <c r="M300" s="195"/>
      <c r="N300" s="196"/>
      <c r="O300" s="196"/>
      <c r="P300" s="196"/>
      <c r="Q300" s="196"/>
      <c r="R300" s="196"/>
      <c r="S300" s="196"/>
      <c r="T300" s="19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1" t="s">
        <v>145</v>
      </c>
      <c r="AU300" s="191" t="s">
        <v>88</v>
      </c>
      <c r="AV300" s="13" t="s">
        <v>88</v>
      </c>
      <c r="AW300" s="13" t="s">
        <v>33</v>
      </c>
      <c r="AX300" s="13" t="s">
        <v>78</v>
      </c>
      <c r="AY300" s="191" t="s">
        <v>129</v>
      </c>
    </row>
    <row r="301" s="14" customFormat="1">
      <c r="A301" s="14"/>
      <c r="B301" s="198"/>
      <c r="C301" s="14"/>
      <c r="D301" s="190" t="s">
        <v>145</v>
      </c>
      <c r="E301" s="199" t="s">
        <v>1</v>
      </c>
      <c r="F301" s="200" t="s">
        <v>148</v>
      </c>
      <c r="G301" s="14"/>
      <c r="H301" s="201">
        <v>114</v>
      </c>
      <c r="I301" s="202"/>
      <c r="J301" s="14"/>
      <c r="K301" s="14"/>
      <c r="L301" s="198"/>
      <c r="M301" s="203"/>
      <c r="N301" s="204"/>
      <c r="O301" s="204"/>
      <c r="P301" s="204"/>
      <c r="Q301" s="204"/>
      <c r="R301" s="204"/>
      <c r="S301" s="204"/>
      <c r="T301" s="205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9" t="s">
        <v>145</v>
      </c>
      <c r="AU301" s="199" t="s">
        <v>88</v>
      </c>
      <c r="AV301" s="14" t="s">
        <v>136</v>
      </c>
      <c r="AW301" s="14" t="s">
        <v>33</v>
      </c>
      <c r="AX301" s="14" t="s">
        <v>86</v>
      </c>
      <c r="AY301" s="199" t="s">
        <v>129</v>
      </c>
    </row>
    <row r="302" s="2" customFormat="1" ht="24.15" customHeight="1">
      <c r="A302" s="37"/>
      <c r="B302" s="170"/>
      <c r="C302" s="206" t="s">
        <v>447</v>
      </c>
      <c r="D302" s="206" t="s">
        <v>242</v>
      </c>
      <c r="E302" s="207" t="s">
        <v>448</v>
      </c>
      <c r="F302" s="208" t="s">
        <v>449</v>
      </c>
      <c r="G302" s="209" t="s">
        <v>142</v>
      </c>
      <c r="H302" s="210">
        <v>135.03299999999999</v>
      </c>
      <c r="I302" s="211"/>
      <c r="J302" s="212">
        <f>ROUND(I302*H302,2)</f>
        <v>0</v>
      </c>
      <c r="K302" s="208" t="s">
        <v>135</v>
      </c>
      <c r="L302" s="213"/>
      <c r="M302" s="214" t="s">
        <v>1</v>
      </c>
      <c r="N302" s="215" t="s">
        <v>43</v>
      </c>
      <c r="O302" s="76"/>
      <c r="P302" s="180">
        <f>O302*H302</f>
        <v>0</v>
      </c>
      <c r="Q302" s="180">
        <v>0.00029999999999999997</v>
      </c>
      <c r="R302" s="180">
        <f>Q302*H302</f>
        <v>0.040509899999999995</v>
      </c>
      <c r="S302" s="180">
        <v>0</v>
      </c>
      <c r="T302" s="181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2" t="s">
        <v>173</v>
      </c>
      <c r="AT302" s="182" t="s">
        <v>242</v>
      </c>
      <c r="AU302" s="182" t="s">
        <v>88</v>
      </c>
      <c r="AY302" s="18" t="s">
        <v>129</v>
      </c>
      <c r="BE302" s="183">
        <f>IF(N302="základní",J302,0)</f>
        <v>0</v>
      </c>
      <c r="BF302" s="183">
        <f>IF(N302="snížená",J302,0)</f>
        <v>0</v>
      </c>
      <c r="BG302" s="183">
        <f>IF(N302="zákl. přenesená",J302,0)</f>
        <v>0</v>
      </c>
      <c r="BH302" s="183">
        <f>IF(N302="sníž. přenesená",J302,0)</f>
        <v>0</v>
      </c>
      <c r="BI302" s="183">
        <f>IF(N302="nulová",J302,0)</f>
        <v>0</v>
      </c>
      <c r="BJ302" s="18" t="s">
        <v>86</v>
      </c>
      <c r="BK302" s="183">
        <f>ROUND(I302*H302,2)</f>
        <v>0</v>
      </c>
      <c r="BL302" s="18" t="s">
        <v>136</v>
      </c>
      <c r="BM302" s="182" t="s">
        <v>450</v>
      </c>
    </row>
    <row r="303" s="13" customFormat="1">
      <c r="A303" s="13"/>
      <c r="B303" s="189"/>
      <c r="C303" s="13"/>
      <c r="D303" s="190" t="s">
        <v>145</v>
      </c>
      <c r="E303" s="13"/>
      <c r="F303" s="192" t="s">
        <v>451</v>
      </c>
      <c r="G303" s="13"/>
      <c r="H303" s="193">
        <v>135.03299999999999</v>
      </c>
      <c r="I303" s="194"/>
      <c r="J303" s="13"/>
      <c r="K303" s="13"/>
      <c r="L303" s="189"/>
      <c r="M303" s="195"/>
      <c r="N303" s="196"/>
      <c r="O303" s="196"/>
      <c r="P303" s="196"/>
      <c r="Q303" s="196"/>
      <c r="R303" s="196"/>
      <c r="S303" s="196"/>
      <c r="T303" s="19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91" t="s">
        <v>145</v>
      </c>
      <c r="AU303" s="191" t="s">
        <v>88</v>
      </c>
      <c r="AV303" s="13" t="s">
        <v>88</v>
      </c>
      <c r="AW303" s="13" t="s">
        <v>3</v>
      </c>
      <c r="AX303" s="13" t="s">
        <v>86</v>
      </c>
      <c r="AY303" s="191" t="s">
        <v>129</v>
      </c>
    </row>
    <row r="304" s="2" customFormat="1" ht="24.15" customHeight="1">
      <c r="A304" s="37"/>
      <c r="B304" s="170"/>
      <c r="C304" s="171" t="s">
        <v>452</v>
      </c>
      <c r="D304" s="171" t="s">
        <v>131</v>
      </c>
      <c r="E304" s="172" t="s">
        <v>453</v>
      </c>
      <c r="F304" s="173" t="s">
        <v>454</v>
      </c>
      <c r="G304" s="174" t="s">
        <v>201</v>
      </c>
      <c r="H304" s="175">
        <v>56</v>
      </c>
      <c r="I304" s="176"/>
      <c r="J304" s="177">
        <f>ROUND(I304*H304,2)</f>
        <v>0</v>
      </c>
      <c r="K304" s="173" t="s">
        <v>135</v>
      </c>
      <c r="L304" s="38"/>
      <c r="M304" s="178" t="s">
        <v>1</v>
      </c>
      <c r="N304" s="179" t="s">
        <v>43</v>
      </c>
      <c r="O304" s="76"/>
      <c r="P304" s="180">
        <f>O304*H304</f>
        <v>0</v>
      </c>
      <c r="Q304" s="180">
        <v>0.00133</v>
      </c>
      <c r="R304" s="180">
        <f>Q304*H304</f>
        <v>0.074480000000000005</v>
      </c>
      <c r="S304" s="180">
        <v>0</v>
      </c>
      <c r="T304" s="181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2" t="s">
        <v>136</v>
      </c>
      <c r="AT304" s="182" t="s">
        <v>131</v>
      </c>
      <c r="AU304" s="182" t="s">
        <v>88</v>
      </c>
      <c r="AY304" s="18" t="s">
        <v>129</v>
      </c>
      <c r="BE304" s="183">
        <f>IF(N304="základní",J304,0)</f>
        <v>0</v>
      </c>
      <c r="BF304" s="183">
        <f>IF(N304="snížená",J304,0)</f>
        <v>0</v>
      </c>
      <c r="BG304" s="183">
        <f>IF(N304="zákl. přenesená",J304,0)</f>
        <v>0</v>
      </c>
      <c r="BH304" s="183">
        <f>IF(N304="sníž. přenesená",J304,0)</f>
        <v>0</v>
      </c>
      <c r="BI304" s="183">
        <f>IF(N304="nulová",J304,0)</f>
        <v>0</v>
      </c>
      <c r="BJ304" s="18" t="s">
        <v>86</v>
      </c>
      <c r="BK304" s="183">
        <f>ROUND(I304*H304,2)</f>
        <v>0</v>
      </c>
      <c r="BL304" s="18" t="s">
        <v>136</v>
      </c>
      <c r="BM304" s="182" t="s">
        <v>455</v>
      </c>
    </row>
    <row r="305" s="2" customFormat="1">
      <c r="A305" s="37"/>
      <c r="B305" s="38"/>
      <c r="C305" s="37"/>
      <c r="D305" s="184" t="s">
        <v>138</v>
      </c>
      <c r="E305" s="37"/>
      <c r="F305" s="185" t="s">
        <v>456</v>
      </c>
      <c r="G305" s="37"/>
      <c r="H305" s="37"/>
      <c r="I305" s="186"/>
      <c r="J305" s="37"/>
      <c r="K305" s="37"/>
      <c r="L305" s="38"/>
      <c r="M305" s="187"/>
      <c r="N305" s="188"/>
      <c r="O305" s="76"/>
      <c r="P305" s="76"/>
      <c r="Q305" s="76"/>
      <c r="R305" s="76"/>
      <c r="S305" s="76"/>
      <c r="T305" s="7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18" t="s">
        <v>138</v>
      </c>
      <c r="AU305" s="18" t="s">
        <v>88</v>
      </c>
    </row>
    <row r="306" s="13" customFormat="1">
      <c r="A306" s="13"/>
      <c r="B306" s="189"/>
      <c r="C306" s="13"/>
      <c r="D306" s="190" t="s">
        <v>145</v>
      </c>
      <c r="E306" s="191" t="s">
        <v>1</v>
      </c>
      <c r="F306" s="192" t="s">
        <v>457</v>
      </c>
      <c r="G306" s="13"/>
      <c r="H306" s="193">
        <v>6</v>
      </c>
      <c r="I306" s="194"/>
      <c r="J306" s="13"/>
      <c r="K306" s="13"/>
      <c r="L306" s="189"/>
      <c r="M306" s="195"/>
      <c r="N306" s="196"/>
      <c r="O306" s="196"/>
      <c r="P306" s="196"/>
      <c r="Q306" s="196"/>
      <c r="R306" s="196"/>
      <c r="S306" s="196"/>
      <c r="T306" s="19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91" t="s">
        <v>145</v>
      </c>
      <c r="AU306" s="191" t="s">
        <v>88</v>
      </c>
      <c r="AV306" s="13" t="s">
        <v>88</v>
      </c>
      <c r="AW306" s="13" t="s">
        <v>33</v>
      </c>
      <c r="AX306" s="13" t="s">
        <v>78</v>
      </c>
      <c r="AY306" s="191" t="s">
        <v>129</v>
      </c>
    </row>
    <row r="307" s="13" customFormat="1">
      <c r="A307" s="13"/>
      <c r="B307" s="189"/>
      <c r="C307" s="13"/>
      <c r="D307" s="190" t="s">
        <v>145</v>
      </c>
      <c r="E307" s="191" t="s">
        <v>1</v>
      </c>
      <c r="F307" s="192" t="s">
        <v>458</v>
      </c>
      <c r="G307" s="13"/>
      <c r="H307" s="193">
        <v>50</v>
      </c>
      <c r="I307" s="194"/>
      <c r="J307" s="13"/>
      <c r="K307" s="13"/>
      <c r="L307" s="189"/>
      <c r="M307" s="195"/>
      <c r="N307" s="196"/>
      <c r="O307" s="196"/>
      <c r="P307" s="196"/>
      <c r="Q307" s="196"/>
      <c r="R307" s="196"/>
      <c r="S307" s="196"/>
      <c r="T307" s="19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91" t="s">
        <v>145</v>
      </c>
      <c r="AU307" s="191" t="s">
        <v>88</v>
      </c>
      <c r="AV307" s="13" t="s">
        <v>88</v>
      </c>
      <c r="AW307" s="13" t="s">
        <v>33</v>
      </c>
      <c r="AX307" s="13" t="s">
        <v>78</v>
      </c>
      <c r="AY307" s="191" t="s">
        <v>129</v>
      </c>
    </row>
    <row r="308" s="14" customFormat="1">
      <c r="A308" s="14"/>
      <c r="B308" s="198"/>
      <c r="C308" s="14"/>
      <c r="D308" s="190" t="s">
        <v>145</v>
      </c>
      <c r="E308" s="199" t="s">
        <v>1</v>
      </c>
      <c r="F308" s="200" t="s">
        <v>148</v>
      </c>
      <c r="G308" s="14"/>
      <c r="H308" s="201">
        <v>56</v>
      </c>
      <c r="I308" s="202"/>
      <c r="J308" s="14"/>
      <c r="K308" s="14"/>
      <c r="L308" s="198"/>
      <c r="M308" s="203"/>
      <c r="N308" s="204"/>
      <c r="O308" s="204"/>
      <c r="P308" s="204"/>
      <c r="Q308" s="204"/>
      <c r="R308" s="204"/>
      <c r="S308" s="204"/>
      <c r="T308" s="205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199" t="s">
        <v>145</v>
      </c>
      <c r="AU308" s="199" t="s">
        <v>88</v>
      </c>
      <c r="AV308" s="14" t="s">
        <v>136</v>
      </c>
      <c r="AW308" s="14" t="s">
        <v>33</v>
      </c>
      <c r="AX308" s="14" t="s">
        <v>86</v>
      </c>
      <c r="AY308" s="199" t="s">
        <v>129</v>
      </c>
    </row>
    <row r="309" s="12" customFormat="1" ht="22.8" customHeight="1">
      <c r="A309" s="12"/>
      <c r="B309" s="157"/>
      <c r="C309" s="12"/>
      <c r="D309" s="158" t="s">
        <v>77</v>
      </c>
      <c r="E309" s="168" t="s">
        <v>136</v>
      </c>
      <c r="F309" s="168" t="s">
        <v>459</v>
      </c>
      <c r="G309" s="12"/>
      <c r="H309" s="12"/>
      <c r="I309" s="160"/>
      <c r="J309" s="169">
        <f>BK309</f>
        <v>0</v>
      </c>
      <c r="K309" s="12"/>
      <c r="L309" s="157"/>
      <c r="M309" s="162"/>
      <c r="N309" s="163"/>
      <c r="O309" s="163"/>
      <c r="P309" s="164">
        <f>SUM(P310:P315)</f>
        <v>0</v>
      </c>
      <c r="Q309" s="163"/>
      <c r="R309" s="164">
        <f>SUM(R310:R315)</f>
        <v>0</v>
      </c>
      <c r="S309" s="163"/>
      <c r="T309" s="165">
        <f>SUM(T310:T315)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158" t="s">
        <v>86</v>
      </c>
      <c r="AT309" s="166" t="s">
        <v>77</v>
      </c>
      <c r="AU309" s="166" t="s">
        <v>86</v>
      </c>
      <c r="AY309" s="158" t="s">
        <v>129</v>
      </c>
      <c r="BK309" s="167">
        <f>SUM(BK310:BK315)</f>
        <v>0</v>
      </c>
    </row>
    <row r="310" s="2" customFormat="1" ht="16.5" customHeight="1">
      <c r="A310" s="37"/>
      <c r="B310" s="170"/>
      <c r="C310" s="171" t="s">
        <v>460</v>
      </c>
      <c r="D310" s="171" t="s">
        <v>131</v>
      </c>
      <c r="E310" s="172" t="s">
        <v>461</v>
      </c>
      <c r="F310" s="173" t="s">
        <v>462</v>
      </c>
      <c r="G310" s="174" t="s">
        <v>227</v>
      </c>
      <c r="H310" s="175">
        <v>2.3799999999999999</v>
      </c>
      <c r="I310" s="176"/>
      <c r="J310" s="177">
        <f>ROUND(I310*H310,2)</f>
        <v>0</v>
      </c>
      <c r="K310" s="173" t="s">
        <v>135</v>
      </c>
      <c r="L310" s="38"/>
      <c r="M310" s="178" t="s">
        <v>1</v>
      </c>
      <c r="N310" s="179" t="s">
        <v>43</v>
      </c>
      <c r="O310" s="76"/>
      <c r="P310" s="180">
        <f>O310*H310</f>
        <v>0</v>
      </c>
      <c r="Q310" s="180">
        <v>0</v>
      </c>
      <c r="R310" s="180">
        <f>Q310*H310</f>
        <v>0</v>
      </c>
      <c r="S310" s="180">
        <v>0</v>
      </c>
      <c r="T310" s="181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82" t="s">
        <v>136</v>
      </c>
      <c r="AT310" s="182" t="s">
        <v>131</v>
      </c>
      <c r="AU310" s="182" t="s">
        <v>88</v>
      </c>
      <c r="AY310" s="18" t="s">
        <v>129</v>
      </c>
      <c r="BE310" s="183">
        <f>IF(N310="základní",J310,0)</f>
        <v>0</v>
      </c>
      <c r="BF310" s="183">
        <f>IF(N310="snížená",J310,0)</f>
        <v>0</v>
      </c>
      <c r="BG310" s="183">
        <f>IF(N310="zákl. přenesená",J310,0)</f>
        <v>0</v>
      </c>
      <c r="BH310" s="183">
        <f>IF(N310="sníž. přenesená",J310,0)</f>
        <v>0</v>
      </c>
      <c r="BI310" s="183">
        <f>IF(N310="nulová",J310,0)</f>
        <v>0</v>
      </c>
      <c r="BJ310" s="18" t="s">
        <v>86</v>
      </c>
      <c r="BK310" s="183">
        <f>ROUND(I310*H310,2)</f>
        <v>0</v>
      </c>
      <c r="BL310" s="18" t="s">
        <v>136</v>
      </c>
      <c r="BM310" s="182" t="s">
        <v>463</v>
      </c>
    </row>
    <row r="311" s="2" customFormat="1">
      <c r="A311" s="37"/>
      <c r="B311" s="38"/>
      <c r="C311" s="37"/>
      <c r="D311" s="184" t="s">
        <v>138</v>
      </c>
      <c r="E311" s="37"/>
      <c r="F311" s="185" t="s">
        <v>464</v>
      </c>
      <c r="G311" s="37"/>
      <c r="H311" s="37"/>
      <c r="I311" s="186"/>
      <c r="J311" s="37"/>
      <c r="K311" s="37"/>
      <c r="L311" s="38"/>
      <c r="M311" s="187"/>
      <c r="N311" s="188"/>
      <c r="O311" s="76"/>
      <c r="P311" s="76"/>
      <c r="Q311" s="76"/>
      <c r="R311" s="76"/>
      <c r="S311" s="76"/>
      <c r="T311" s="7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8" t="s">
        <v>138</v>
      </c>
      <c r="AU311" s="18" t="s">
        <v>88</v>
      </c>
    </row>
    <row r="312" s="13" customFormat="1">
      <c r="A312" s="13"/>
      <c r="B312" s="189"/>
      <c r="C312" s="13"/>
      <c r="D312" s="190" t="s">
        <v>145</v>
      </c>
      <c r="E312" s="191" t="s">
        <v>1</v>
      </c>
      <c r="F312" s="192" t="s">
        <v>465</v>
      </c>
      <c r="G312" s="13"/>
      <c r="H312" s="193">
        <v>0.47999999999999998</v>
      </c>
      <c r="I312" s="194"/>
      <c r="J312" s="13"/>
      <c r="K312" s="13"/>
      <c r="L312" s="189"/>
      <c r="M312" s="195"/>
      <c r="N312" s="196"/>
      <c r="O312" s="196"/>
      <c r="P312" s="196"/>
      <c r="Q312" s="196"/>
      <c r="R312" s="196"/>
      <c r="S312" s="196"/>
      <c r="T312" s="19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91" t="s">
        <v>145</v>
      </c>
      <c r="AU312" s="191" t="s">
        <v>88</v>
      </c>
      <c r="AV312" s="13" t="s">
        <v>88</v>
      </c>
      <c r="AW312" s="13" t="s">
        <v>33</v>
      </c>
      <c r="AX312" s="13" t="s">
        <v>78</v>
      </c>
      <c r="AY312" s="191" t="s">
        <v>129</v>
      </c>
    </row>
    <row r="313" s="13" customFormat="1">
      <c r="A313" s="13"/>
      <c r="B313" s="189"/>
      <c r="C313" s="13"/>
      <c r="D313" s="190" t="s">
        <v>145</v>
      </c>
      <c r="E313" s="191" t="s">
        <v>1</v>
      </c>
      <c r="F313" s="192" t="s">
        <v>466</v>
      </c>
      <c r="G313" s="13"/>
      <c r="H313" s="193">
        <v>0.80000000000000004</v>
      </c>
      <c r="I313" s="194"/>
      <c r="J313" s="13"/>
      <c r="K313" s="13"/>
      <c r="L313" s="189"/>
      <c r="M313" s="195"/>
      <c r="N313" s="196"/>
      <c r="O313" s="196"/>
      <c r="P313" s="196"/>
      <c r="Q313" s="196"/>
      <c r="R313" s="196"/>
      <c r="S313" s="196"/>
      <c r="T313" s="19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191" t="s">
        <v>145</v>
      </c>
      <c r="AU313" s="191" t="s">
        <v>88</v>
      </c>
      <c r="AV313" s="13" t="s">
        <v>88</v>
      </c>
      <c r="AW313" s="13" t="s">
        <v>33</v>
      </c>
      <c r="AX313" s="13" t="s">
        <v>78</v>
      </c>
      <c r="AY313" s="191" t="s">
        <v>129</v>
      </c>
    </row>
    <row r="314" s="13" customFormat="1">
      <c r="A314" s="13"/>
      <c r="B314" s="189"/>
      <c r="C314" s="13"/>
      <c r="D314" s="190" t="s">
        <v>145</v>
      </c>
      <c r="E314" s="191" t="s">
        <v>1</v>
      </c>
      <c r="F314" s="192" t="s">
        <v>299</v>
      </c>
      <c r="G314" s="13"/>
      <c r="H314" s="193">
        <v>1.1000000000000001</v>
      </c>
      <c r="I314" s="194"/>
      <c r="J314" s="13"/>
      <c r="K314" s="13"/>
      <c r="L314" s="189"/>
      <c r="M314" s="195"/>
      <c r="N314" s="196"/>
      <c r="O314" s="196"/>
      <c r="P314" s="196"/>
      <c r="Q314" s="196"/>
      <c r="R314" s="196"/>
      <c r="S314" s="196"/>
      <c r="T314" s="19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1" t="s">
        <v>145</v>
      </c>
      <c r="AU314" s="191" t="s">
        <v>88</v>
      </c>
      <c r="AV314" s="13" t="s">
        <v>88</v>
      </c>
      <c r="AW314" s="13" t="s">
        <v>33</v>
      </c>
      <c r="AX314" s="13" t="s">
        <v>78</v>
      </c>
      <c r="AY314" s="191" t="s">
        <v>129</v>
      </c>
    </row>
    <row r="315" s="14" customFormat="1">
      <c r="A315" s="14"/>
      <c r="B315" s="198"/>
      <c r="C315" s="14"/>
      <c r="D315" s="190" t="s">
        <v>145</v>
      </c>
      <c r="E315" s="199" t="s">
        <v>1</v>
      </c>
      <c r="F315" s="200" t="s">
        <v>148</v>
      </c>
      <c r="G315" s="14"/>
      <c r="H315" s="201">
        <v>2.3799999999999999</v>
      </c>
      <c r="I315" s="202"/>
      <c r="J315" s="14"/>
      <c r="K315" s="14"/>
      <c r="L315" s="198"/>
      <c r="M315" s="203"/>
      <c r="N315" s="204"/>
      <c r="O315" s="204"/>
      <c r="P315" s="204"/>
      <c r="Q315" s="204"/>
      <c r="R315" s="204"/>
      <c r="S315" s="204"/>
      <c r="T315" s="20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199" t="s">
        <v>145</v>
      </c>
      <c r="AU315" s="199" t="s">
        <v>88</v>
      </c>
      <c r="AV315" s="14" t="s">
        <v>136</v>
      </c>
      <c r="AW315" s="14" t="s">
        <v>33</v>
      </c>
      <c r="AX315" s="14" t="s">
        <v>86</v>
      </c>
      <c r="AY315" s="199" t="s">
        <v>129</v>
      </c>
    </row>
    <row r="316" s="12" customFormat="1" ht="22.8" customHeight="1">
      <c r="A316" s="12"/>
      <c r="B316" s="157"/>
      <c r="C316" s="12"/>
      <c r="D316" s="158" t="s">
        <v>77</v>
      </c>
      <c r="E316" s="168" t="s">
        <v>158</v>
      </c>
      <c r="F316" s="168" t="s">
        <v>467</v>
      </c>
      <c r="G316" s="12"/>
      <c r="H316" s="12"/>
      <c r="I316" s="160"/>
      <c r="J316" s="169">
        <f>BK316</f>
        <v>0</v>
      </c>
      <c r="K316" s="12"/>
      <c r="L316" s="157"/>
      <c r="M316" s="162"/>
      <c r="N316" s="163"/>
      <c r="O316" s="163"/>
      <c r="P316" s="164">
        <f>SUM(P317:P366)</f>
        <v>0</v>
      </c>
      <c r="Q316" s="163"/>
      <c r="R316" s="164">
        <f>SUM(R317:R366)</f>
        <v>27.843089999999997</v>
      </c>
      <c r="S316" s="163"/>
      <c r="T316" s="165">
        <f>SUM(T317:T366)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158" t="s">
        <v>86</v>
      </c>
      <c r="AT316" s="166" t="s">
        <v>77</v>
      </c>
      <c r="AU316" s="166" t="s">
        <v>86</v>
      </c>
      <c r="AY316" s="158" t="s">
        <v>129</v>
      </c>
      <c r="BK316" s="167">
        <f>SUM(BK317:BK366)</f>
        <v>0</v>
      </c>
    </row>
    <row r="317" s="2" customFormat="1" ht="24.15" customHeight="1">
      <c r="A317" s="37"/>
      <c r="B317" s="170"/>
      <c r="C317" s="171" t="s">
        <v>468</v>
      </c>
      <c r="D317" s="171" t="s">
        <v>131</v>
      </c>
      <c r="E317" s="172" t="s">
        <v>469</v>
      </c>
      <c r="F317" s="173" t="s">
        <v>470</v>
      </c>
      <c r="G317" s="174" t="s">
        <v>142</v>
      </c>
      <c r="H317" s="175">
        <v>115</v>
      </c>
      <c r="I317" s="176"/>
      <c r="J317" s="177">
        <f>ROUND(I317*H317,2)</f>
        <v>0</v>
      </c>
      <c r="K317" s="173" t="s">
        <v>135</v>
      </c>
      <c r="L317" s="38"/>
      <c r="M317" s="178" t="s">
        <v>1</v>
      </c>
      <c r="N317" s="179" t="s">
        <v>43</v>
      </c>
      <c r="O317" s="76"/>
      <c r="P317" s="180">
        <f>O317*H317</f>
        <v>0</v>
      </c>
      <c r="Q317" s="180">
        <v>0</v>
      </c>
      <c r="R317" s="180">
        <f>Q317*H317</f>
        <v>0</v>
      </c>
      <c r="S317" s="180">
        <v>0</v>
      </c>
      <c r="T317" s="181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82" t="s">
        <v>136</v>
      </c>
      <c r="AT317" s="182" t="s">
        <v>131</v>
      </c>
      <c r="AU317" s="182" t="s">
        <v>88</v>
      </c>
      <c r="AY317" s="18" t="s">
        <v>129</v>
      </c>
      <c r="BE317" s="183">
        <f>IF(N317="základní",J317,0)</f>
        <v>0</v>
      </c>
      <c r="BF317" s="183">
        <f>IF(N317="snížená",J317,0)</f>
        <v>0</v>
      </c>
      <c r="BG317" s="183">
        <f>IF(N317="zákl. přenesená",J317,0)</f>
        <v>0</v>
      </c>
      <c r="BH317" s="183">
        <f>IF(N317="sníž. přenesená",J317,0)</f>
        <v>0</v>
      </c>
      <c r="BI317" s="183">
        <f>IF(N317="nulová",J317,0)</f>
        <v>0</v>
      </c>
      <c r="BJ317" s="18" t="s">
        <v>86</v>
      </c>
      <c r="BK317" s="183">
        <f>ROUND(I317*H317,2)</f>
        <v>0</v>
      </c>
      <c r="BL317" s="18" t="s">
        <v>136</v>
      </c>
      <c r="BM317" s="182" t="s">
        <v>471</v>
      </c>
    </row>
    <row r="318" s="2" customFormat="1">
      <c r="A318" s="37"/>
      <c r="B318" s="38"/>
      <c r="C318" s="37"/>
      <c r="D318" s="184" t="s">
        <v>138</v>
      </c>
      <c r="E318" s="37"/>
      <c r="F318" s="185" t="s">
        <v>472</v>
      </c>
      <c r="G318" s="37"/>
      <c r="H318" s="37"/>
      <c r="I318" s="186"/>
      <c r="J318" s="37"/>
      <c r="K318" s="37"/>
      <c r="L318" s="38"/>
      <c r="M318" s="187"/>
      <c r="N318" s="188"/>
      <c r="O318" s="76"/>
      <c r="P318" s="76"/>
      <c r="Q318" s="76"/>
      <c r="R318" s="76"/>
      <c r="S318" s="76"/>
      <c r="T318" s="7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8" t="s">
        <v>138</v>
      </c>
      <c r="AU318" s="18" t="s">
        <v>88</v>
      </c>
    </row>
    <row r="319" s="13" customFormat="1">
      <c r="A319" s="13"/>
      <c r="B319" s="189"/>
      <c r="C319" s="13"/>
      <c r="D319" s="190" t="s">
        <v>145</v>
      </c>
      <c r="E319" s="191" t="s">
        <v>1</v>
      </c>
      <c r="F319" s="192" t="s">
        <v>310</v>
      </c>
      <c r="G319" s="13"/>
      <c r="H319" s="193">
        <v>100</v>
      </c>
      <c r="I319" s="194"/>
      <c r="J319" s="13"/>
      <c r="K319" s="13"/>
      <c r="L319" s="189"/>
      <c r="M319" s="195"/>
      <c r="N319" s="196"/>
      <c r="O319" s="196"/>
      <c r="P319" s="196"/>
      <c r="Q319" s="196"/>
      <c r="R319" s="196"/>
      <c r="S319" s="196"/>
      <c r="T319" s="19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91" t="s">
        <v>145</v>
      </c>
      <c r="AU319" s="191" t="s">
        <v>88</v>
      </c>
      <c r="AV319" s="13" t="s">
        <v>88</v>
      </c>
      <c r="AW319" s="13" t="s">
        <v>33</v>
      </c>
      <c r="AX319" s="13" t="s">
        <v>78</v>
      </c>
      <c r="AY319" s="191" t="s">
        <v>129</v>
      </c>
    </row>
    <row r="320" s="13" customFormat="1">
      <c r="A320" s="13"/>
      <c r="B320" s="189"/>
      <c r="C320" s="13"/>
      <c r="D320" s="190" t="s">
        <v>145</v>
      </c>
      <c r="E320" s="191" t="s">
        <v>1</v>
      </c>
      <c r="F320" s="192" t="s">
        <v>311</v>
      </c>
      <c r="G320" s="13"/>
      <c r="H320" s="193">
        <v>15</v>
      </c>
      <c r="I320" s="194"/>
      <c r="J320" s="13"/>
      <c r="K320" s="13"/>
      <c r="L320" s="189"/>
      <c r="M320" s="195"/>
      <c r="N320" s="196"/>
      <c r="O320" s="196"/>
      <c r="P320" s="196"/>
      <c r="Q320" s="196"/>
      <c r="R320" s="196"/>
      <c r="S320" s="196"/>
      <c r="T320" s="197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1" t="s">
        <v>145</v>
      </c>
      <c r="AU320" s="191" t="s">
        <v>88</v>
      </c>
      <c r="AV320" s="13" t="s">
        <v>88</v>
      </c>
      <c r="AW320" s="13" t="s">
        <v>33</v>
      </c>
      <c r="AX320" s="13" t="s">
        <v>78</v>
      </c>
      <c r="AY320" s="191" t="s">
        <v>129</v>
      </c>
    </row>
    <row r="321" s="14" customFormat="1">
      <c r="A321" s="14"/>
      <c r="B321" s="198"/>
      <c r="C321" s="14"/>
      <c r="D321" s="190" t="s">
        <v>145</v>
      </c>
      <c r="E321" s="199" t="s">
        <v>1</v>
      </c>
      <c r="F321" s="200" t="s">
        <v>148</v>
      </c>
      <c r="G321" s="14"/>
      <c r="H321" s="201">
        <v>115</v>
      </c>
      <c r="I321" s="202"/>
      <c r="J321" s="14"/>
      <c r="K321" s="14"/>
      <c r="L321" s="198"/>
      <c r="M321" s="203"/>
      <c r="N321" s="204"/>
      <c r="O321" s="204"/>
      <c r="P321" s="204"/>
      <c r="Q321" s="204"/>
      <c r="R321" s="204"/>
      <c r="S321" s="204"/>
      <c r="T321" s="20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199" t="s">
        <v>145</v>
      </c>
      <c r="AU321" s="199" t="s">
        <v>88</v>
      </c>
      <c r="AV321" s="14" t="s">
        <v>136</v>
      </c>
      <c r="AW321" s="14" t="s">
        <v>33</v>
      </c>
      <c r="AX321" s="14" t="s">
        <v>86</v>
      </c>
      <c r="AY321" s="199" t="s">
        <v>129</v>
      </c>
    </row>
    <row r="322" s="2" customFormat="1" ht="24.15" customHeight="1">
      <c r="A322" s="37"/>
      <c r="B322" s="170"/>
      <c r="C322" s="171" t="s">
        <v>473</v>
      </c>
      <c r="D322" s="171" t="s">
        <v>131</v>
      </c>
      <c r="E322" s="172" t="s">
        <v>474</v>
      </c>
      <c r="F322" s="173" t="s">
        <v>475</v>
      </c>
      <c r="G322" s="174" t="s">
        <v>142</v>
      </c>
      <c r="H322" s="175">
        <v>225</v>
      </c>
      <c r="I322" s="176"/>
      <c r="J322" s="177">
        <f>ROUND(I322*H322,2)</f>
        <v>0</v>
      </c>
      <c r="K322" s="173" t="s">
        <v>135</v>
      </c>
      <c r="L322" s="38"/>
      <c r="M322" s="178" t="s">
        <v>1</v>
      </c>
      <c r="N322" s="179" t="s">
        <v>43</v>
      </c>
      <c r="O322" s="76"/>
      <c r="P322" s="180">
        <f>O322*H322</f>
        <v>0</v>
      </c>
      <c r="Q322" s="180">
        <v>0</v>
      </c>
      <c r="R322" s="180">
        <f>Q322*H322</f>
        <v>0</v>
      </c>
      <c r="S322" s="180">
        <v>0</v>
      </c>
      <c r="T322" s="181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82" t="s">
        <v>136</v>
      </c>
      <c r="AT322" s="182" t="s">
        <v>131</v>
      </c>
      <c r="AU322" s="182" t="s">
        <v>88</v>
      </c>
      <c r="AY322" s="18" t="s">
        <v>129</v>
      </c>
      <c r="BE322" s="183">
        <f>IF(N322="základní",J322,0)</f>
        <v>0</v>
      </c>
      <c r="BF322" s="183">
        <f>IF(N322="snížená",J322,0)</f>
        <v>0</v>
      </c>
      <c r="BG322" s="183">
        <f>IF(N322="zákl. přenesená",J322,0)</f>
        <v>0</v>
      </c>
      <c r="BH322" s="183">
        <f>IF(N322="sníž. přenesená",J322,0)</f>
        <v>0</v>
      </c>
      <c r="BI322" s="183">
        <f>IF(N322="nulová",J322,0)</f>
        <v>0</v>
      </c>
      <c r="BJ322" s="18" t="s">
        <v>86</v>
      </c>
      <c r="BK322" s="183">
        <f>ROUND(I322*H322,2)</f>
        <v>0</v>
      </c>
      <c r="BL322" s="18" t="s">
        <v>136</v>
      </c>
      <c r="BM322" s="182" t="s">
        <v>476</v>
      </c>
    </row>
    <row r="323" s="2" customFormat="1">
      <c r="A323" s="37"/>
      <c r="B323" s="38"/>
      <c r="C323" s="37"/>
      <c r="D323" s="184" t="s">
        <v>138</v>
      </c>
      <c r="E323" s="37"/>
      <c r="F323" s="185" t="s">
        <v>477</v>
      </c>
      <c r="G323" s="37"/>
      <c r="H323" s="37"/>
      <c r="I323" s="186"/>
      <c r="J323" s="37"/>
      <c r="K323" s="37"/>
      <c r="L323" s="38"/>
      <c r="M323" s="187"/>
      <c r="N323" s="188"/>
      <c r="O323" s="76"/>
      <c r="P323" s="76"/>
      <c r="Q323" s="76"/>
      <c r="R323" s="76"/>
      <c r="S323" s="76"/>
      <c r="T323" s="7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8" t="s">
        <v>138</v>
      </c>
      <c r="AU323" s="18" t="s">
        <v>88</v>
      </c>
    </row>
    <row r="324" s="13" customFormat="1">
      <c r="A324" s="13"/>
      <c r="B324" s="189"/>
      <c r="C324" s="13"/>
      <c r="D324" s="190" t="s">
        <v>145</v>
      </c>
      <c r="E324" s="191" t="s">
        <v>1</v>
      </c>
      <c r="F324" s="192" t="s">
        <v>312</v>
      </c>
      <c r="G324" s="13"/>
      <c r="H324" s="193">
        <v>225</v>
      </c>
      <c r="I324" s="194"/>
      <c r="J324" s="13"/>
      <c r="K324" s="13"/>
      <c r="L324" s="189"/>
      <c r="M324" s="195"/>
      <c r="N324" s="196"/>
      <c r="O324" s="196"/>
      <c r="P324" s="196"/>
      <c r="Q324" s="196"/>
      <c r="R324" s="196"/>
      <c r="S324" s="196"/>
      <c r="T324" s="19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91" t="s">
        <v>145</v>
      </c>
      <c r="AU324" s="191" t="s">
        <v>88</v>
      </c>
      <c r="AV324" s="13" t="s">
        <v>88</v>
      </c>
      <c r="AW324" s="13" t="s">
        <v>33</v>
      </c>
      <c r="AX324" s="13" t="s">
        <v>86</v>
      </c>
      <c r="AY324" s="191" t="s">
        <v>129</v>
      </c>
    </row>
    <row r="325" s="2" customFormat="1" ht="24.15" customHeight="1">
      <c r="A325" s="37"/>
      <c r="B325" s="170"/>
      <c r="C325" s="171" t="s">
        <v>478</v>
      </c>
      <c r="D325" s="171" t="s">
        <v>131</v>
      </c>
      <c r="E325" s="172" t="s">
        <v>479</v>
      </c>
      <c r="F325" s="173" t="s">
        <v>480</v>
      </c>
      <c r="G325" s="174" t="s">
        <v>142</v>
      </c>
      <c r="H325" s="175">
        <v>755</v>
      </c>
      <c r="I325" s="176"/>
      <c r="J325" s="177">
        <f>ROUND(I325*H325,2)</f>
        <v>0</v>
      </c>
      <c r="K325" s="173" t="s">
        <v>135</v>
      </c>
      <c r="L325" s="38"/>
      <c r="M325" s="178" t="s">
        <v>1</v>
      </c>
      <c r="N325" s="179" t="s">
        <v>43</v>
      </c>
      <c r="O325" s="76"/>
      <c r="P325" s="180">
        <f>O325*H325</f>
        <v>0</v>
      </c>
      <c r="Q325" s="180">
        <v>0</v>
      </c>
      <c r="R325" s="180">
        <f>Q325*H325</f>
        <v>0</v>
      </c>
      <c r="S325" s="180">
        <v>0</v>
      </c>
      <c r="T325" s="181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82" t="s">
        <v>136</v>
      </c>
      <c r="AT325" s="182" t="s">
        <v>131</v>
      </c>
      <c r="AU325" s="182" t="s">
        <v>88</v>
      </c>
      <c r="AY325" s="18" t="s">
        <v>129</v>
      </c>
      <c r="BE325" s="183">
        <f>IF(N325="základní",J325,0)</f>
        <v>0</v>
      </c>
      <c r="BF325" s="183">
        <f>IF(N325="snížená",J325,0)</f>
        <v>0</v>
      </c>
      <c r="BG325" s="183">
        <f>IF(N325="zákl. přenesená",J325,0)</f>
        <v>0</v>
      </c>
      <c r="BH325" s="183">
        <f>IF(N325="sníž. přenesená",J325,0)</f>
        <v>0</v>
      </c>
      <c r="BI325" s="183">
        <f>IF(N325="nulová",J325,0)</f>
        <v>0</v>
      </c>
      <c r="BJ325" s="18" t="s">
        <v>86</v>
      </c>
      <c r="BK325" s="183">
        <f>ROUND(I325*H325,2)</f>
        <v>0</v>
      </c>
      <c r="BL325" s="18" t="s">
        <v>136</v>
      </c>
      <c r="BM325" s="182" t="s">
        <v>481</v>
      </c>
    </row>
    <row r="326" s="2" customFormat="1">
      <c r="A326" s="37"/>
      <c r="B326" s="38"/>
      <c r="C326" s="37"/>
      <c r="D326" s="184" t="s">
        <v>138</v>
      </c>
      <c r="E326" s="37"/>
      <c r="F326" s="185" t="s">
        <v>482</v>
      </c>
      <c r="G326" s="37"/>
      <c r="H326" s="37"/>
      <c r="I326" s="186"/>
      <c r="J326" s="37"/>
      <c r="K326" s="37"/>
      <c r="L326" s="38"/>
      <c r="M326" s="187"/>
      <c r="N326" s="188"/>
      <c r="O326" s="76"/>
      <c r="P326" s="76"/>
      <c r="Q326" s="76"/>
      <c r="R326" s="76"/>
      <c r="S326" s="76"/>
      <c r="T326" s="7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T326" s="18" t="s">
        <v>138</v>
      </c>
      <c r="AU326" s="18" t="s">
        <v>88</v>
      </c>
    </row>
    <row r="327" s="13" customFormat="1">
      <c r="A327" s="13"/>
      <c r="B327" s="189"/>
      <c r="C327" s="13"/>
      <c r="D327" s="190" t="s">
        <v>145</v>
      </c>
      <c r="E327" s="191" t="s">
        <v>1</v>
      </c>
      <c r="F327" s="192" t="s">
        <v>240</v>
      </c>
      <c r="G327" s="13"/>
      <c r="H327" s="193">
        <v>530</v>
      </c>
      <c r="I327" s="194"/>
      <c r="J327" s="13"/>
      <c r="K327" s="13"/>
      <c r="L327" s="189"/>
      <c r="M327" s="195"/>
      <c r="N327" s="196"/>
      <c r="O327" s="196"/>
      <c r="P327" s="196"/>
      <c r="Q327" s="196"/>
      <c r="R327" s="196"/>
      <c r="S327" s="196"/>
      <c r="T327" s="19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91" t="s">
        <v>145</v>
      </c>
      <c r="AU327" s="191" t="s">
        <v>88</v>
      </c>
      <c r="AV327" s="13" t="s">
        <v>88</v>
      </c>
      <c r="AW327" s="13" t="s">
        <v>33</v>
      </c>
      <c r="AX327" s="13" t="s">
        <v>78</v>
      </c>
      <c r="AY327" s="191" t="s">
        <v>129</v>
      </c>
    </row>
    <row r="328" s="13" customFormat="1">
      <c r="A328" s="13"/>
      <c r="B328" s="189"/>
      <c r="C328" s="13"/>
      <c r="D328" s="190" t="s">
        <v>145</v>
      </c>
      <c r="E328" s="191" t="s">
        <v>1</v>
      </c>
      <c r="F328" s="192" t="s">
        <v>312</v>
      </c>
      <c r="G328" s="13"/>
      <c r="H328" s="193">
        <v>225</v>
      </c>
      <c r="I328" s="194"/>
      <c r="J328" s="13"/>
      <c r="K328" s="13"/>
      <c r="L328" s="189"/>
      <c r="M328" s="195"/>
      <c r="N328" s="196"/>
      <c r="O328" s="196"/>
      <c r="P328" s="196"/>
      <c r="Q328" s="196"/>
      <c r="R328" s="196"/>
      <c r="S328" s="196"/>
      <c r="T328" s="197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91" t="s">
        <v>145</v>
      </c>
      <c r="AU328" s="191" t="s">
        <v>88</v>
      </c>
      <c r="AV328" s="13" t="s">
        <v>88</v>
      </c>
      <c r="AW328" s="13" t="s">
        <v>33</v>
      </c>
      <c r="AX328" s="13" t="s">
        <v>78</v>
      </c>
      <c r="AY328" s="191" t="s">
        <v>129</v>
      </c>
    </row>
    <row r="329" s="14" customFormat="1">
      <c r="A329" s="14"/>
      <c r="B329" s="198"/>
      <c r="C329" s="14"/>
      <c r="D329" s="190" t="s">
        <v>145</v>
      </c>
      <c r="E329" s="199" t="s">
        <v>1</v>
      </c>
      <c r="F329" s="200" t="s">
        <v>148</v>
      </c>
      <c r="G329" s="14"/>
      <c r="H329" s="201">
        <v>755</v>
      </c>
      <c r="I329" s="202"/>
      <c r="J329" s="14"/>
      <c r="K329" s="14"/>
      <c r="L329" s="198"/>
      <c r="M329" s="203"/>
      <c r="N329" s="204"/>
      <c r="O329" s="204"/>
      <c r="P329" s="204"/>
      <c r="Q329" s="204"/>
      <c r="R329" s="204"/>
      <c r="S329" s="204"/>
      <c r="T329" s="20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199" t="s">
        <v>145</v>
      </c>
      <c r="AU329" s="199" t="s">
        <v>88</v>
      </c>
      <c r="AV329" s="14" t="s">
        <v>136</v>
      </c>
      <c r="AW329" s="14" t="s">
        <v>33</v>
      </c>
      <c r="AX329" s="14" t="s">
        <v>86</v>
      </c>
      <c r="AY329" s="199" t="s">
        <v>129</v>
      </c>
    </row>
    <row r="330" s="2" customFormat="1" ht="24.15" customHeight="1">
      <c r="A330" s="37"/>
      <c r="B330" s="170"/>
      <c r="C330" s="171" t="s">
        <v>483</v>
      </c>
      <c r="D330" s="171" t="s">
        <v>131</v>
      </c>
      <c r="E330" s="172" t="s">
        <v>484</v>
      </c>
      <c r="F330" s="173" t="s">
        <v>485</v>
      </c>
      <c r="G330" s="174" t="s">
        <v>142</v>
      </c>
      <c r="H330" s="175">
        <v>755</v>
      </c>
      <c r="I330" s="176"/>
      <c r="J330" s="177">
        <f>ROUND(I330*H330,2)</f>
        <v>0</v>
      </c>
      <c r="K330" s="173" t="s">
        <v>135</v>
      </c>
      <c r="L330" s="38"/>
      <c r="M330" s="178" t="s">
        <v>1</v>
      </c>
      <c r="N330" s="179" t="s">
        <v>43</v>
      </c>
      <c r="O330" s="76"/>
      <c r="P330" s="180">
        <f>O330*H330</f>
        <v>0</v>
      </c>
      <c r="Q330" s="180">
        <v>0</v>
      </c>
      <c r="R330" s="180">
        <f>Q330*H330</f>
        <v>0</v>
      </c>
      <c r="S330" s="180">
        <v>0</v>
      </c>
      <c r="T330" s="181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82" t="s">
        <v>136</v>
      </c>
      <c r="AT330" s="182" t="s">
        <v>131</v>
      </c>
      <c r="AU330" s="182" t="s">
        <v>88</v>
      </c>
      <c r="AY330" s="18" t="s">
        <v>129</v>
      </c>
      <c r="BE330" s="183">
        <f>IF(N330="základní",J330,0)</f>
        <v>0</v>
      </c>
      <c r="BF330" s="183">
        <f>IF(N330="snížená",J330,0)</f>
        <v>0</v>
      </c>
      <c r="BG330" s="183">
        <f>IF(N330="zákl. přenesená",J330,0)</f>
        <v>0</v>
      </c>
      <c r="BH330" s="183">
        <f>IF(N330="sníž. přenesená",J330,0)</f>
        <v>0</v>
      </c>
      <c r="BI330" s="183">
        <f>IF(N330="nulová",J330,0)</f>
        <v>0</v>
      </c>
      <c r="BJ330" s="18" t="s">
        <v>86</v>
      </c>
      <c r="BK330" s="183">
        <f>ROUND(I330*H330,2)</f>
        <v>0</v>
      </c>
      <c r="BL330" s="18" t="s">
        <v>136</v>
      </c>
      <c r="BM330" s="182" t="s">
        <v>486</v>
      </c>
    </row>
    <row r="331" s="2" customFormat="1">
      <c r="A331" s="37"/>
      <c r="B331" s="38"/>
      <c r="C331" s="37"/>
      <c r="D331" s="184" t="s">
        <v>138</v>
      </c>
      <c r="E331" s="37"/>
      <c r="F331" s="185" t="s">
        <v>487</v>
      </c>
      <c r="G331" s="37"/>
      <c r="H331" s="37"/>
      <c r="I331" s="186"/>
      <c r="J331" s="37"/>
      <c r="K331" s="37"/>
      <c r="L331" s="38"/>
      <c r="M331" s="187"/>
      <c r="N331" s="188"/>
      <c r="O331" s="76"/>
      <c r="P331" s="76"/>
      <c r="Q331" s="76"/>
      <c r="R331" s="76"/>
      <c r="S331" s="76"/>
      <c r="T331" s="7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T331" s="18" t="s">
        <v>138</v>
      </c>
      <c r="AU331" s="18" t="s">
        <v>88</v>
      </c>
    </row>
    <row r="332" s="2" customFormat="1">
      <c r="A332" s="37"/>
      <c r="B332" s="38"/>
      <c r="C332" s="37"/>
      <c r="D332" s="190" t="s">
        <v>488</v>
      </c>
      <c r="E332" s="37"/>
      <c r="F332" s="224" t="s">
        <v>489</v>
      </c>
      <c r="G332" s="37"/>
      <c r="H332" s="37"/>
      <c r="I332" s="186"/>
      <c r="J332" s="37"/>
      <c r="K332" s="37"/>
      <c r="L332" s="38"/>
      <c r="M332" s="187"/>
      <c r="N332" s="188"/>
      <c r="O332" s="76"/>
      <c r="P332" s="76"/>
      <c r="Q332" s="76"/>
      <c r="R332" s="76"/>
      <c r="S332" s="76"/>
      <c r="T332" s="7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18" t="s">
        <v>488</v>
      </c>
      <c r="AU332" s="18" t="s">
        <v>88</v>
      </c>
    </row>
    <row r="333" s="13" customFormat="1">
      <c r="A333" s="13"/>
      <c r="B333" s="189"/>
      <c r="C333" s="13"/>
      <c r="D333" s="190" t="s">
        <v>145</v>
      </c>
      <c r="E333" s="191" t="s">
        <v>1</v>
      </c>
      <c r="F333" s="192" t="s">
        <v>240</v>
      </c>
      <c r="G333" s="13"/>
      <c r="H333" s="193">
        <v>530</v>
      </c>
      <c r="I333" s="194"/>
      <c r="J333" s="13"/>
      <c r="K333" s="13"/>
      <c r="L333" s="189"/>
      <c r="M333" s="195"/>
      <c r="N333" s="196"/>
      <c r="O333" s="196"/>
      <c r="P333" s="196"/>
      <c r="Q333" s="196"/>
      <c r="R333" s="196"/>
      <c r="S333" s="196"/>
      <c r="T333" s="19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91" t="s">
        <v>145</v>
      </c>
      <c r="AU333" s="191" t="s">
        <v>88</v>
      </c>
      <c r="AV333" s="13" t="s">
        <v>88</v>
      </c>
      <c r="AW333" s="13" t="s">
        <v>33</v>
      </c>
      <c r="AX333" s="13" t="s">
        <v>78</v>
      </c>
      <c r="AY333" s="191" t="s">
        <v>129</v>
      </c>
    </row>
    <row r="334" s="13" customFormat="1">
      <c r="A334" s="13"/>
      <c r="B334" s="189"/>
      <c r="C334" s="13"/>
      <c r="D334" s="190" t="s">
        <v>145</v>
      </c>
      <c r="E334" s="191" t="s">
        <v>1</v>
      </c>
      <c r="F334" s="192" t="s">
        <v>312</v>
      </c>
      <c r="G334" s="13"/>
      <c r="H334" s="193">
        <v>225</v>
      </c>
      <c r="I334" s="194"/>
      <c r="J334" s="13"/>
      <c r="K334" s="13"/>
      <c r="L334" s="189"/>
      <c r="M334" s="195"/>
      <c r="N334" s="196"/>
      <c r="O334" s="196"/>
      <c r="P334" s="196"/>
      <c r="Q334" s="196"/>
      <c r="R334" s="196"/>
      <c r="S334" s="196"/>
      <c r="T334" s="197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91" t="s">
        <v>145</v>
      </c>
      <c r="AU334" s="191" t="s">
        <v>88</v>
      </c>
      <c r="AV334" s="13" t="s">
        <v>88</v>
      </c>
      <c r="AW334" s="13" t="s">
        <v>33</v>
      </c>
      <c r="AX334" s="13" t="s">
        <v>78</v>
      </c>
      <c r="AY334" s="191" t="s">
        <v>129</v>
      </c>
    </row>
    <row r="335" s="14" customFormat="1">
      <c r="A335" s="14"/>
      <c r="B335" s="198"/>
      <c r="C335" s="14"/>
      <c r="D335" s="190" t="s">
        <v>145</v>
      </c>
      <c r="E335" s="199" t="s">
        <v>1</v>
      </c>
      <c r="F335" s="200" t="s">
        <v>148</v>
      </c>
      <c r="G335" s="14"/>
      <c r="H335" s="201">
        <v>755</v>
      </c>
      <c r="I335" s="202"/>
      <c r="J335" s="14"/>
      <c r="K335" s="14"/>
      <c r="L335" s="198"/>
      <c r="M335" s="203"/>
      <c r="N335" s="204"/>
      <c r="O335" s="204"/>
      <c r="P335" s="204"/>
      <c r="Q335" s="204"/>
      <c r="R335" s="204"/>
      <c r="S335" s="204"/>
      <c r="T335" s="20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199" t="s">
        <v>145</v>
      </c>
      <c r="AU335" s="199" t="s">
        <v>88</v>
      </c>
      <c r="AV335" s="14" t="s">
        <v>136</v>
      </c>
      <c r="AW335" s="14" t="s">
        <v>33</v>
      </c>
      <c r="AX335" s="14" t="s">
        <v>86</v>
      </c>
      <c r="AY335" s="199" t="s">
        <v>129</v>
      </c>
    </row>
    <row r="336" s="2" customFormat="1" ht="21.75" customHeight="1">
      <c r="A336" s="37"/>
      <c r="B336" s="170"/>
      <c r="C336" s="171" t="s">
        <v>490</v>
      </c>
      <c r="D336" s="171" t="s">
        <v>131</v>
      </c>
      <c r="E336" s="172" t="s">
        <v>491</v>
      </c>
      <c r="F336" s="173" t="s">
        <v>492</v>
      </c>
      <c r="G336" s="174" t="s">
        <v>142</v>
      </c>
      <c r="H336" s="175">
        <v>755</v>
      </c>
      <c r="I336" s="176"/>
      <c r="J336" s="177">
        <f>ROUND(I336*H336,2)</f>
        <v>0</v>
      </c>
      <c r="K336" s="173" t="s">
        <v>135</v>
      </c>
      <c r="L336" s="38"/>
      <c r="M336" s="178" t="s">
        <v>1</v>
      </c>
      <c r="N336" s="179" t="s">
        <v>43</v>
      </c>
      <c r="O336" s="76"/>
      <c r="P336" s="180">
        <f>O336*H336</f>
        <v>0</v>
      </c>
      <c r="Q336" s="180">
        <v>0</v>
      </c>
      <c r="R336" s="180">
        <f>Q336*H336</f>
        <v>0</v>
      </c>
      <c r="S336" s="180">
        <v>0</v>
      </c>
      <c r="T336" s="181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82" t="s">
        <v>136</v>
      </c>
      <c r="AT336" s="182" t="s">
        <v>131</v>
      </c>
      <c r="AU336" s="182" t="s">
        <v>88</v>
      </c>
      <c r="AY336" s="18" t="s">
        <v>129</v>
      </c>
      <c r="BE336" s="183">
        <f>IF(N336="základní",J336,0)</f>
        <v>0</v>
      </c>
      <c r="BF336" s="183">
        <f>IF(N336="snížená",J336,0)</f>
        <v>0</v>
      </c>
      <c r="BG336" s="183">
        <f>IF(N336="zákl. přenesená",J336,0)</f>
        <v>0</v>
      </c>
      <c r="BH336" s="183">
        <f>IF(N336="sníž. přenesená",J336,0)</f>
        <v>0</v>
      </c>
      <c r="BI336" s="183">
        <f>IF(N336="nulová",J336,0)</f>
        <v>0</v>
      </c>
      <c r="BJ336" s="18" t="s">
        <v>86</v>
      </c>
      <c r="BK336" s="183">
        <f>ROUND(I336*H336,2)</f>
        <v>0</v>
      </c>
      <c r="BL336" s="18" t="s">
        <v>136</v>
      </c>
      <c r="BM336" s="182" t="s">
        <v>493</v>
      </c>
    </row>
    <row r="337" s="2" customFormat="1">
      <c r="A337" s="37"/>
      <c r="B337" s="38"/>
      <c r="C337" s="37"/>
      <c r="D337" s="184" t="s">
        <v>138</v>
      </c>
      <c r="E337" s="37"/>
      <c r="F337" s="185" t="s">
        <v>494</v>
      </c>
      <c r="G337" s="37"/>
      <c r="H337" s="37"/>
      <c r="I337" s="186"/>
      <c r="J337" s="37"/>
      <c r="K337" s="37"/>
      <c r="L337" s="38"/>
      <c r="M337" s="187"/>
      <c r="N337" s="188"/>
      <c r="O337" s="76"/>
      <c r="P337" s="76"/>
      <c r="Q337" s="76"/>
      <c r="R337" s="76"/>
      <c r="S337" s="76"/>
      <c r="T337" s="7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8" t="s">
        <v>138</v>
      </c>
      <c r="AU337" s="18" t="s">
        <v>88</v>
      </c>
    </row>
    <row r="338" s="2" customFormat="1">
      <c r="A338" s="37"/>
      <c r="B338" s="38"/>
      <c r="C338" s="37"/>
      <c r="D338" s="190" t="s">
        <v>488</v>
      </c>
      <c r="E338" s="37"/>
      <c r="F338" s="224" t="s">
        <v>489</v>
      </c>
      <c r="G338" s="37"/>
      <c r="H338" s="37"/>
      <c r="I338" s="186"/>
      <c r="J338" s="37"/>
      <c r="K338" s="37"/>
      <c r="L338" s="38"/>
      <c r="M338" s="187"/>
      <c r="N338" s="188"/>
      <c r="O338" s="76"/>
      <c r="P338" s="76"/>
      <c r="Q338" s="76"/>
      <c r="R338" s="76"/>
      <c r="S338" s="76"/>
      <c r="T338" s="7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18" t="s">
        <v>488</v>
      </c>
      <c r="AU338" s="18" t="s">
        <v>88</v>
      </c>
    </row>
    <row r="339" s="13" customFormat="1">
      <c r="A339" s="13"/>
      <c r="B339" s="189"/>
      <c r="C339" s="13"/>
      <c r="D339" s="190" t="s">
        <v>145</v>
      </c>
      <c r="E339" s="191" t="s">
        <v>1</v>
      </c>
      <c r="F339" s="192" t="s">
        <v>240</v>
      </c>
      <c r="G339" s="13"/>
      <c r="H339" s="193">
        <v>530</v>
      </c>
      <c r="I339" s="194"/>
      <c r="J339" s="13"/>
      <c r="K339" s="13"/>
      <c r="L339" s="189"/>
      <c r="M339" s="195"/>
      <c r="N339" s="196"/>
      <c r="O339" s="196"/>
      <c r="P339" s="196"/>
      <c r="Q339" s="196"/>
      <c r="R339" s="196"/>
      <c r="S339" s="196"/>
      <c r="T339" s="19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91" t="s">
        <v>145</v>
      </c>
      <c r="AU339" s="191" t="s">
        <v>88</v>
      </c>
      <c r="AV339" s="13" t="s">
        <v>88</v>
      </c>
      <c r="AW339" s="13" t="s">
        <v>33</v>
      </c>
      <c r="AX339" s="13" t="s">
        <v>78</v>
      </c>
      <c r="AY339" s="191" t="s">
        <v>129</v>
      </c>
    </row>
    <row r="340" s="13" customFormat="1">
      <c r="A340" s="13"/>
      <c r="B340" s="189"/>
      <c r="C340" s="13"/>
      <c r="D340" s="190" t="s">
        <v>145</v>
      </c>
      <c r="E340" s="191" t="s">
        <v>1</v>
      </c>
      <c r="F340" s="192" t="s">
        <v>312</v>
      </c>
      <c r="G340" s="13"/>
      <c r="H340" s="193">
        <v>225</v>
      </c>
      <c r="I340" s="194"/>
      <c r="J340" s="13"/>
      <c r="K340" s="13"/>
      <c r="L340" s="189"/>
      <c r="M340" s="195"/>
      <c r="N340" s="196"/>
      <c r="O340" s="196"/>
      <c r="P340" s="196"/>
      <c r="Q340" s="196"/>
      <c r="R340" s="196"/>
      <c r="S340" s="196"/>
      <c r="T340" s="19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91" t="s">
        <v>145</v>
      </c>
      <c r="AU340" s="191" t="s">
        <v>88</v>
      </c>
      <c r="AV340" s="13" t="s">
        <v>88</v>
      </c>
      <c r="AW340" s="13" t="s">
        <v>33</v>
      </c>
      <c r="AX340" s="13" t="s">
        <v>78</v>
      </c>
      <c r="AY340" s="191" t="s">
        <v>129</v>
      </c>
    </row>
    <row r="341" s="14" customFormat="1">
      <c r="A341" s="14"/>
      <c r="B341" s="198"/>
      <c r="C341" s="14"/>
      <c r="D341" s="190" t="s">
        <v>145</v>
      </c>
      <c r="E341" s="199" t="s">
        <v>1</v>
      </c>
      <c r="F341" s="200" t="s">
        <v>148</v>
      </c>
      <c r="G341" s="14"/>
      <c r="H341" s="201">
        <v>755</v>
      </c>
      <c r="I341" s="202"/>
      <c r="J341" s="14"/>
      <c r="K341" s="14"/>
      <c r="L341" s="198"/>
      <c r="M341" s="203"/>
      <c r="N341" s="204"/>
      <c r="O341" s="204"/>
      <c r="P341" s="204"/>
      <c r="Q341" s="204"/>
      <c r="R341" s="204"/>
      <c r="S341" s="204"/>
      <c r="T341" s="20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199" t="s">
        <v>145</v>
      </c>
      <c r="AU341" s="199" t="s">
        <v>88</v>
      </c>
      <c r="AV341" s="14" t="s">
        <v>136</v>
      </c>
      <c r="AW341" s="14" t="s">
        <v>33</v>
      </c>
      <c r="AX341" s="14" t="s">
        <v>86</v>
      </c>
      <c r="AY341" s="199" t="s">
        <v>129</v>
      </c>
    </row>
    <row r="342" s="2" customFormat="1" ht="24.15" customHeight="1">
      <c r="A342" s="37"/>
      <c r="B342" s="170"/>
      <c r="C342" s="171" t="s">
        <v>495</v>
      </c>
      <c r="D342" s="171" t="s">
        <v>131</v>
      </c>
      <c r="E342" s="172" t="s">
        <v>496</v>
      </c>
      <c r="F342" s="173" t="s">
        <v>497</v>
      </c>
      <c r="G342" s="174" t="s">
        <v>142</v>
      </c>
      <c r="H342" s="175">
        <v>755</v>
      </c>
      <c r="I342" s="176"/>
      <c r="J342" s="177">
        <f>ROUND(I342*H342,2)</f>
        <v>0</v>
      </c>
      <c r="K342" s="173" t="s">
        <v>135</v>
      </c>
      <c r="L342" s="38"/>
      <c r="M342" s="178" t="s">
        <v>1</v>
      </c>
      <c r="N342" s="179" t="s">
        <v>43</v>
      </c>
      <c r="O342" s="76"/>
      <c r="P342" s="180">
        <f>O342*H342</f>
        <v>0</v>
      </c>
      <c r="Q342" s="180">
        <v>0</v>
      </c>
      <c r="R342" s="180">
        <f>Q342*H342</f>
        <v>0</v>
      </c>
      <c r="S342" s="180">
        <v>0</v>
      </c>
      <c r="T342" s="181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2" t="s">
        <v>136</v>
      </c>
      <c r="AT342" s="182" t="s">
        <v>131</v>
      </c>
      <c r="AU342" s="182" t="s">
        <v>88</v>
      </c>
      <c r="AY342" s="18" t="s">
        <v>129</v>
      </c>
      <c r="BE342" s="183">
        <f>IF(N342="základní",J342,0)</f>
        <v>0</v>
      </c>
      <c r="BF342" s="183">
        <f>IF(N342="snížená",J342,0)</f>
        <v>0</v>
      </c>
      <c r="BG342" s="183">
        <f>IF(N342="zákl. přenesená",J342,0)</f>
        <v>0</v>
      </c>
      <c r="BH342" s="183">
        <f>IF(N342="sníž. přenesená",J342,0)</f>
        <v>0</v>
      </c>
      <c r="BI342" s="183">
        <f>IF(N342="nulová",J342,0)</f>
        <v>0</v>
      </c>
      <c r="BJ342" s="18" t="s">
        <v>86</v>
      </c>
      <c r="BK342" s="183">
        <f>ROUND(I342*H342,2)</f>
        <v>0</v>
      </c>
      <c r="BL342" s="18" t="s">
        <v>136</v>
      </c>
      <c r="BM342" s="182" t="s">
        <v>498</v>
      </c>
    </row>
    <row r="343" s="2" customFormat="1">
      <c r="A343" s="37"/>
      <c r="B343" s="38"/>
      <c r="C343" s="37"/>
      <c r="D343" s="184" t="s">
        <v>138</v>
      </c>
      <c r="E343" s="37"/>
      <c r="F343" s="185" t="s">
        <v>499</v>
      </c>
      <c r="G343" s="37"/>
      <c r="H343" s="37"/>
      <c r="I343" s="186"/>
      <c r="J343" s="37"/>
      <c r="K343" s="37"/>
      <c r="L343" s="38"/>
      <c r="M343" s="187"/>
      <c r="N343" s="188"/>
      <c r="O343" s="76"/>
      <c r="P343" s="76"/>
      <c r="Q343" s="76"/>
      <c r="R343" s="76"/>
      <c r="S343" s="76"/>
      <c r="T343" s="7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18" t="s">
        <v>138</v>
      </c>
      <c r="AU343" s="18" t="s">
        <v>88</v>
      </c>
    </row>
    <row r="344" s="2" customFormat="1">
      <c r="A344" s="37"/>
      <c r="B344" s="38"/>
      <c r="C344" s="37"/>
      <c r="D344" s="190" t="s">
        <v>488</v>
      </c>
      <c r="E344" s="37"/>
      <c r="F344" s="224" t="s">
        <v>500</v>
      </c>
      <c r="G344" s="37"/>
      <c r="H344" s="37"/>
      <c r="I344" s="186"/>
      <c r="J344" s="37"/>
      <c r="K344" s="37"/>
      <c r="L344" s="38"/>
      <c r="M344" s="187"/>
      <c r="N344" s="188"/>
      <c r="O344" s="76"/>
      <c r="P344" s="76"/>
      <c r="Q344" s="76"/>
      <c r="R344" s="76"/>
      <c r="S344" s="76"/>
      <c r="T344" s="7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18" t="s">
        <v>488</v>
      </c>
      <c r="AU344" s="18" t="s">
        <v>88</v>
      </c>
    </row>
    <row r="345" s="13" customFormat="1">
      <c r="A345" s="13"/>
      <c r="B345" s="189"/>
      <c r="C345" s="13"/>
      <c r="D345" s="190" t="s">
        <v>145</v>
      </c>
      <c r="E345" s="191" t="s">
        <v>1</v>
      </c>
      <c r="F345" s="192" t="s">
        <v>240</v>
      </c>
      <c r="G345" s="13"/>
      <c r="H345" s="193">
        <v>530</v>
      </c>
      <c r="I345" s="194"/>
      <c r="J345" s="13"/>
      <c r="K345" s="13"/>
      <c r="L345" s="189"/>
      <c r="M345" s="195"/>
      <c r="N345" s="196"/>
      <c r="O345" s="196"/>
      <c r="P345" s="196"/>
      <c r="Q345" s="196"/>
      <c r="R345" s="196"/>
      <c r="S345" s="196"/>
      <c r="T345" s="19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91" t="s">
        <v>145</v>
      </c>
      <c r="AU345" s="191" t="s">
        <v>88</v>
      </c>
      <c r="AV345" s="13" t="s">
        <v>88</v>
      </c>
      <c r="AW345" s="13" t="s">
        <v>33</v>
      </c>
      <c r="AX345" s="13" t="s">
        <v>78</v>
      </c>
      <c r="AY345" s="191" t="s">
        <v>129</v>
      </c>
    </row>
    <row r="346" s="13" customFormat="1">
      <c r="A346" s="13"/>
      <c r="B346" s="189"/>
      <c r="C346" s="13"/>
      <c r="D346" s="190" t="s">
        <v>145</v>
      </c>
      <c r="E346" s="191" t="s">
        <v>1</v>
      </c>
      <c r="F346" s="192" t="s">
        <v>312</v>
      </c>
      <c r="G346" s="13"/>
      <c r="H346" s="193">
        <v>225</v>
      </c>
      <c r="I346" s="194"/>
      <c r="J346" s="13"/>
      <c r="K346" s="13"/>
      <c r="L346" s="189"/>
      <c r="M346" s="195"/>
      <c r="N346" s="196"/>
      <c r="O346" s="196"/>
      <c r="P346" s="196"/>
      <c r="Q346" s="196"/>
      <c r="R346" s="196"/>
      <c r="S346" s="196"/>
      <c r="T346" s="197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91" t="s">
        <v>145</v>
      </c>
      <c r="AU346" s="191" t="s">
        <v>88</v>
      </c>
      <c r="AV346" s="13" t="s">
        <v>88</v>
      </c>
      <c r="AW346" s="13" t="s">
        <v>33</v>
      </c>
      <c r="AX346" s="13" t="s">
        <v>78</v>
      </c>
      <c r="AY346" s="191" t="s">
        <v>129</v>
      </c>
    </row>
    <row r="347" s="14" customFormat="1">
      <c r="A347" s="14"/>
      <c r="B347" s="198"/>
      <c r="C347" s="14"/>
      <c r="D347" s="190" t="s">
        <v>145</v>
      </c>
      <c r="E347" s="199" t="s">
        <v>1</v>
      </c>
      <c r="F347" s="200" t="s">
        <v>148</v>
      </c>
      <c r="G347" s="14"/>
      <c r="H347" s="201">
        <v>755</v>
      </c>
      <c r="I347" s="202"/>
      <c r="J347" s="14"/>
      <c r="K347" s="14"/>
      <c r="L347" s="198"/>
      <c r="M347" s="203"/>
      <c r="N347" s="204"/>
      <c r="O347" s="204"/>
      <c r="P347" s="204"/>
      <c r="Q347" s="204"/>
      <c r="R347" s="204"/>
      <c r="S347" s="204"/>
      <c r="T347" s="20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199" t="s">
        <v>145</v>
      </c>
      <c r="AU347" s="199" t="s">
        <v>88</v>
      </c>
      <c r="AV347" s="14" t="s">
        <v>136</v>
      </c>
      <c r="AW347" s="14" t="s">
        <v>33</v>
      </c>
      <c r="AX347" s="14" t="s">
        <v>86</v>
      </c>
      <c r="AY347" s="199" t="s">
        <v>129</v>
      </c>
    </row>
    <row r="348" s="2" customFormat="1" ht="33" customHeight="1">
      <c r="A348" s="37"/>
      <c r="B348" s="170"/>
      <c r="C348" s="171" t="s">
        <v>501</v>
      </c>
      <c r="D348" s="171" t="s">
        <v>131</v>
      </c>
      <c r="E348" s="172" t="s">
        <v>502</v>
      </c>
      <c r="F348" s="173" t="s">
        <v>503</v>
      </c>
      <c r="G348" s="174" t="s">
        <v>142</v>
      </c>
      <c r="H348" s="175">
        <v>755</v>
      </c>
      <c r="I348" s="176"/>
      <c r="J348" s="177">
        <f>ROUND(I348*H348,2)</f>
        <v>0</v>
      </c>
      <c r="K348" s="173" t="s">
        <v>135</v>
      </c>
      <c r="L348" s="38"/>
      <c r="M348" s="178" t="s">
        <v>1</v>
      </c>
      <c r="N348" s="179" t="s">
        <v>43</v>
      </c>
      <c r="O348" s="76"/>
      <c r="P348" s="180">
        <f>O348*H348</f>
        <v>0</v>
      </c>
      <c r="Q348" s="180">
        <v>0</v>
      </c>
      <c r="R348" s="180">
        <f>Q348*H348</f>
        <v>0</v>
      </c>
      <c r="S348" s="180">
        <v>0</v>
      </c>
      <c r="T348" s="181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82" t="s">
        <v>136</v>
      </c>
      <c r="AT348" s="182" t="s">
        <v>131</v>
      </c>
      <c r="AU348" s="182" t="s">
        <v>88</v>
      </c>
      <c r="AY348" s="18" t="s">
        <v>129</v>
      </c>
      <c r="BE348" s="183">
        <f>IF(N348="základní",J348,0)</f>
        <v>0</v>
      </c>
      <c r="BF348" s="183">
        <f>IF(N348="snížená",J348,0)</f>
        <v>0</v>
      </c>
      <c r="BG348" s="183">
        <f>IF(N348="zákl. přenesená",J348,0)</f>
        <v>0</v>
      </c>
      <c r="BH348" s="183">
        <f>IF(N348="sníž. přenesená",J348,0)</f>
        <v>0</v>
      </c>
      <c r="BI348" s="183">
        <f>IF(N348="nulová",J348,0)</f>
        <v>0</v>
      </c>
      <c r="BJ348" s="18" t="s">
        <v>86</v>
      </c>
      <c r="BK348" s="183">
        <f>ROUND(I348*H348,2)</f>
        <v>0</v>
      </c>
      <c r="BL348" s="18" t="s">
        <v>136</v>
      </c>
      <c r="BM348" s="182" t="s">
        <v>504</v>
      </c>
    </row>
    <row r="349" s="2" customFormat="1">
      <c r="A349" s="37"/>
      <c r="B349" s="38"/>
      <c r="C349" s="37"/>
      <c r="D349" s="184" t="s">
        <v>138</v>
      </c>
      <c r="E349" s="37"/>
      <c r="F349" s="185" t="s">
        <v>505</v>
      </c>
      <c r="G349" s="37"/>
      <c r="H349" s="37"/>
      <c r="I349" s="186"/>
      <c r="J349" s="37"/>
      <c r="K349" s="37"/>
      <c r="L349" s="38"/>
      <c r="M349" s="187"/>
      <c r="N349" s="188"/>
      <c r="O349" s="76"/>
      <c r="P349" s="76"/>
      <c r="Q349" s="76"/>
      <c r="R349" s="76"/>
      <c r="S349" s="76"/>
      <c r="T349" s="7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8" t="s">
        <v>138</v>
      </c>
      <c r="AU349" s="18" t="s">
        <v>88</v>
      </c>
    </row>
    <row r="350" s="2" customFormat="1">
      <c r="A350" s="37"/>
      <c r="B350" s="38"/>
      <c r="C350" s="37"/>
      <c r="D350" s="190" t="s">
        <v>488</v>
      </c>
      <c r="E350" s="37"/>
      <c r="F350" s="224" t="s">
        <v>506</v>
      </c>
      <c r="G350" s="37"/>
      <c r="H350" s="37"/>
      <c r="I350" s="186"/>
      <c r="J350" s="37"/>
      <c r="K350" s="37"/>
      <c r="L350" s="38"/>
      <c r="M350" s="187"/>
      <c r="N350" s="188"/>
      <c r="O350" s="76"/>
      <c r="P350" s="76"/>
      <c r="Q350" s="76"/>
      <c r="R350" s="76"/>
      <c r="S350" s="76"/>
      <c r="T350" s="7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T350" s="18" t="s">
        <v>488</v>
      </c>
      <c r="AU350" s="18" t="s">
        <v>88</v>
      </c>
    </row>
    <row r="351" s="13" customFormat="1">
      <c r="A351" s="13"/>
      <c r="B351" s="189"/>
      <c r="C351" s="13"/>
      <c r="D351" s="190" t="s">
        <v>145</v>
      </c>
      <c r="E351" s="191" t="s">
        <v>1</v>
      </c>
      <c r="F351" s="192" t="s">
        <v>240</v>
      </c>
      <c r="G351" s="13"/>
      <c r="H351" s="193">
        <v>530</v>
      </c>
      <c r="I351" s="194"/>
      <c r="J351" s="13"/>
      <c r="K351" s="13"/>
      <c r="L351" s="189"/>
      <c r="M351" s="195"/>
      <c r="N351" s="196"/>
      <c r="O351" s="196"/>
      <c r="P351" s="196"/>
      <c r="Q351" s="196"/>
      <c r="R351" s="196"/>
      <c r="S351" s="196"/>
      <c r="T351" s="19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91" t="s">
        <v>145</v>
      </c>
      <c r="AU351" s="191" t="s">
        <v>88</v>
      </c>
      <c r="AV351" s="13" t="s">
        <v>88</v>
      </c>
      <c r="AW351" s="13" t="s">
        <v>33</v>
      </c>
      <c r="AX351" s="13" t="s">
        <v>78</v>
      </c>
      <c r="AY351" s="191" t="s">
        <v>129</v>
      </c>
    </row>
    <row r="352" s="13" customFormat="1">
      <c r="A352" s="13"/>
      <c r="B352" s="189"/>
      <c r="C352" s="13"/>
      <c r="D352" s="190" t="s">
        <v>145</v>
      </c>
      <c r="E352" s="191" t="s">
        <v>1</v>
      </c>
      <c r="F352" s="192" t="s">
        <v>312</v>
      </c>
      <c r="G352" s="13"/>
      <c r="H352" s="193">
        <v>225</v>
      </c>
      <c r="I352" s="194"/>
      <c r="J352" s="13"/>
      <c r="K352" s="13"/>
      <c r="L352" s="189"/>
      <c r="M352" s="195"/>
      <c r="N352" s="196"/>
      <c r="O352" s="196"/>
      <c r="P352" s="196"/>
      <c r="Q352" s="196"/>
      <c r="R352" s="196"/>
      <c r="S352" s="196"/>
      <c r="T352" s="197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91" t="s">
        <v>145</v>
      </c>
      <c r="AU352" s="191" t="s">
        <v>88</v>
      </c>
      <c r="AV352" s="13" t="s">
        <v>88</v>
      </c>
      <c r="AW352" s="13" t="s">
        <v>33</v>
      </c>
      <c r="AX352" s="13" t="s">
        <v>78</v>
      </c>
      <c r="AY352" s="191" t="s">
        <v>129</v>
      </c>
    </row>
    <row r="353" s="14" customFormat="1">
      <c r="A353" s="14"/>
      <c r="B353" s="198"/>
      <c r="C353" s="14"/>
      <c r="D353" s="190" t="s">
        <v>145</v>
      </c>
      <c r="E353" s="199" t="s">
        <v>1</v>
      </c>
      <c r="F353" s="200" t="s">
        <v>148</v>
      </c>
      <c r="G353" s="14"/>
      <c r="H353" s="201">
        <v>755</v>
      </c>
      <c r="I353" s="202"/>
      <c r="J353" s="14"/>
      <c r="K353" s="14"/>
      <c r="L353" s="198"/>
      <c r="M353" s="203"/>
      <c r="N353" s="204"/>
      <c r="O353" s="204"/>
      <c r="P353" s="204"/>
      <c r="Q353" s="204"/>
      <c r="R353" s="204"/>
      <c r="S353" s="204"/>
      <c r="T353" s="20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199" t="s">
        <v>145</v>
      </c>
      <c r="AU353" s="199" t="s">
        <v>88</v>
      </c>
      <c r="AV353" s="14" t="s">
        <v>136</v>
      </c>
      <c r="AW353" s="14" t="s">
        <v>33</v>
      </c>
      <c r="AX353" s="14" t="s">
        <v>86</v>
      </c>
      <c r="AY353" s="199" t="s">
        <v>129</v>
      </c>
    </row>
    <row r="354" s="2" customFormat="1" ht="33" customHeight="1">
      <c r="A354" s="37"/>
      <c r="B354" s="170"/>
      <c r="C354" s="171" t="s">
        <v>507</v>
      </c>
      <c r="D354" s="171" t="s">
        <v>131</v>
      </c>
      <c r="E354" s="172" t="s">
        <v>508</v>
      </c>
      <c r="F354" s="173" t="s">
        <v>509</v>
      </c>
      <c r="G354" s="174" t="s">
        <v>142</v>
      </c>
      <c r="H354" s="175">
        <v>137</v>
      </c>
      <c r="I354" s="176"/>
      <c r="J354" s="177">
        <f>ROUND(I354*H354,2)</f>
        <v>0</v>
      </c>
      <c r="K354" s="173" t="s">
        <v>135</v>
      </c>
      <c r="L354" s="38"/>
      <c r="M354" s="178" t="s">
        <v>1</v>
      </c>
      <c r="N354" s="179" t="s">
        <v>43</v>
      </c>
      <c r="O354" s="76"/>
      <c r="P354" s="180">
        <f>O354*H354</f>
        <v>0</v>
      </c>
      <c r="Q354" s="180">
        <v>0.089219999999999994</v>
      </c>
      <c r="R354" s="180">
        <f>Q354*H354</f>
        <v>12.223139999999999</v>
      </c>
      <c r="S354" s="180">
        <v>0</v>
      </c>
      <c r="T354" s="181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82" t="s">
        <v>136</v>
      </c>
      <c r="AT354" s="182" t="s">
        <v>131</v>
      </c>
      <c r="AU354" s="182" t="s">
        <v>88</v>
      </c>
      <c r="AY354" s="18" t="s">
        <v>129</v>
      </c>
      <c r="BE354" s="183">
        <f>IF(N354="základní",J354,0)</f>
        <v>0</v>
      </c>
      <c r="BF354" s="183">
        <f>IF(N354="snížená",J354,0)</f>
        <v>0</v>
      </c>
      <c r="BG354" s="183">
        <f>IF(N354="zákl. přenesená",J354,0)</f>
        <v>0</v>
      </c>
      <c r="BH354" s="183">
        <f>IF(N354="sníž. přenesená",J354,0)</f>
        <v>0</v>
      </c>
      <c r="BI354" s="183">
        <f>IF(N354="nulová",J354,0)</f>
        <v>0</v>
      </c>
      <c r="BJ354" s="18" t="s">
        <v>86</v>
      </c>
      <c r="BK354" s="183">
        <f>ROUND(I354*H354,2)</f>
        <v>0</v>
      </c>
      <c r="BL354" s="18" t="s">
        <v>136</v>
      </c>
      <c r="BM354" s="182" t="s">
        <v>510</v>
      </c>
    </row>
    <row r="355" s="2" customFormat="1">
      <c r="A355" s="37"/>
      <c r="B355" s="38"/>
      <c r="C355" s="37"/>
      <c r="D355" s="184" t="s">
        <v>138</v>
      </c>
      <c r="E355" s="37"/>
      <c r="F355" s="185" t="s">
        <v>511</v>
      </c>
      <c r="G355" s="37"/>
      <c r="H355" s="37"/>
      <c r="I355" s="186"/>
      <c r="J355" s="37"/>
      <c r="K355" s="37"/>
      <c r="L355" s="38"/>
      <c r="M355" s="187"/>
      <c r="N355" s="188"/>
      <c r="O355" s="76"/>
      <c r="P355" s="76"/>
      <c r="Q355" s="76"/>
      <c r="R355" s="76"/>
      <c r="S355" s="76"/>
      <c r="T355" s="7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18" t="s">
        <v>138</v>
      </c>
      <c r="AU355" s="18" t="s">
        <v>88</v>
      </c>
    </row>
    <row r="356" s="13" customFormat="1">
      <c r="A356" s="13"/>
      <c r="B356" s="189"/>
      <c r="C356" s="13"/>
      <c r="D356" s="190" t="s">
        <v>145</v>
      </c>
      <c r="E356" s="191" t="s">
        <v>1</v>
      </c>
      <c r="F356" s="192" t="s">
        <v>146</v>
      </c>
      <c r="G356" s="13"/>
      <c r="H356" s="193">
        <v>16</v>
      </c>
      <c r="I356" s="194"/>
      <c r="J356" s="13"/>
      <c r="K356" s="13"/>
      <c r="L356" s="189"/>
      <c r="M356" s="195"/>
      <c r="N356" s="196"/>
      <c r="O356" s="196"/>
      <c r="P356" s="196"/>
      <c r="Q356" s="196"/>
      <c r="R356" s="196"/>
      <c r="S356" s="196"/>
      <c r="T356" s="19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91" t="s">
        <v>145</v>
      </c>
      <c r="AU356" s="191" t="s">
        <v>88</v>
      </c>
      <c r="AV356" s="13" t="s">
        <v>88</v>
      </c>
      <c r="AW356" s="13" t="s">
        <v>33</v>
      </c>
      <c r="AX356" s="13" t="s">
        <v>78</v>
      </c>
      <c r="AY356" s="191" t="s">
        <v>129</v>
      </c>
    </row>
    <row r="357" s="13" customFormat="1">
      <c r="A357" s="13"/>
      <c r="B357" s="189"/>
      <c r="C357" s="13"/>
      <c r="D357" s="190" t="s">
        <v>145</v>
      </c>
      <c r="E357" s="191" t="s">
        <v>1</v>
      </c>
      <c r="F357" s="192" t="s">
        <v>147</v>
      </c>
      <c r="G357" s="13"/>
      <c r="H357" s="193">
        <v>6</v>
      </c>
      <c r="I357" s="194"/>
      <c r="J357" s="13"/>
      <c r="K357" s="13"/>
      <c r="L357" s="189"/>
      <c r="M357" s="195"/>
      <c r="N357" s="196"/>
      <c r="O357" s="196"/>
      <c r="P357" s="196"/>
      <c r="Q357" s="196"/>
      <c r="R357" s="196"/>
      <c r="S357" s="196"/>
      <c r="T357" s="19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91" t="s">
        <v>145</v>
      </c>
      <c r="AU357" s="191" t="s">
        <v>88</v>
      </c>
      <c r="AV357" s="13" t="s">
        <v>88</v>
      </c>
      <c r="AW357" s="13" t="s">
        <v>33</v>
      </c>
      <c r="AX357" s="13" t="s">
        <v>78</v>
      </c>
      <c r="AY357" s="191" t="s">
        <v>129</v>
      </c>
    </row>
    <row r="358" s="13" customFormat="1">
      <c r="A358" s="13"/>
      <c r="B358" s="189"/>
      <c r="C358" s="13"/>
      <c r="D358" s="190" t="s">
        <v>145</v>
      </c>
      <c r="E358" s="191" t="s">
        <v>1</v>
      </c>
      <c r="F358" s="192" t="s">
        <v>310</v>
      </c>
      <c r="G358" s="13"/>
      <c r="H358" s="193">
        <v>100</v>
      </c>
      <c r="I358" s="194"/>
      <c r="J358" s="13"/>
      <c r="K358" s="13"/>
      <c r="L358" s="189"/>
      <c r="M358" s="195"/>
      <c r="N358" s="196"/>
      <c r="O358" s="196"/>
      <c r="P358" s="196"/>
      <c r="Q358" s="196"/>
      <c r="R358" s="196"/>
      <c r="S358" s="196"/>
      <c r="T358" s="197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91" t="s">
        <v>145</v>
      </c>
      <c r="AU358" s="191" t="s">
        <v>88</v>
      </c>
      <c r="AV358" s="13" t="s">
        <v>88</v>
      </c>
      <c r="AW358" s="13" t="s">
        <v>33</v>
      </c>
      <c r="AX358" s="13" t="s">
        <v>78</v>
      </c>
      <c r="AY358" s="191" t="s">
        <v>129</v>
      </c>
    </row>
    <row r="359" s="13" customFormat="1">
      <c r="A359" s="13"/>
      <c r="B359" s="189"/>
      <c r="C359" s="13"/>
      <c r="D359" s="190" t="s">
        <v>145</v>
      </c>
      <c r="E359" s="191" t="s">
        <v>1</v>
      </c>
      <c r="F359" s="192" t="s">
        <v>311</v>
      </c>
      <c r="G359" s="13"/>
      <c r="H359" s="193">
        <v>15</v>
      </c>
      <c r="I359" s="194"/>
      <c r="J359" s="13"/>
      <c r="K359" s="13"/>
      <c r="L359" s="189"/>
      <c r="M359" s="195"/>
      <c r="N359" s="196"/>
      <c r="O359" s="196"/>
      <c r="P359" s="196"/>
      <c r="Q359" s="196"/>
      <c r="R359" s="196"/>
      <c r="S359" s="196"/>
      <c r="T359" s="197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191" t="s">
        <v>145</v>
      </c>
      <c r="AU359" s="191" t="s">
        <v>88</v>
      </c>
      <c r="AV359" s="13" t="s">
        <v>88</v>
      </c>
      <c r="AW359" s="13" t="s">
        <v>33</v>
      </c>
      <c r="AX359" s="13" t="s">
        <v>78</v>
      </c>
      <c r="AY359" s="191" t="s">
        <v>129</v>
      </c>
    </row>
    <row r="360" s="14" customFormat="1">
      <c r="A360" s="14"/>
      <c r="B360" s="198"/>
      <c r="C360" s="14"/>
      <c r="D360" s="190" t="s">
        <v>145</v>
      </c>
      <c r="E360" s="199" t="s">
        <v>1</v>
      </c>
      <c r="F360" s="200" t="s">
        <v>148</v>
      </c>
      <c r="G360" s="14"/>
      <c r="H360" s="201">
        <v>137</v>
      </c>
      <c r="I360" s="202"/>
      <c r="J360" s="14"/>
      <c r="K360" s="14"/>
      <c r="L360" s="198"/>
      <c r="M360" s="203"/>
      <c r="N360" s="204"/>
      <c r="O360" s="204"/>
      <c r="P360" s="204"/>
      <c r="Q360" s="204"/>
      <c r="R360" s="204"/>
      <c r="S360" s="204"/>
      <c r="T360" s="205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199" t="s">
        <v>145</v>
      </c>
      <c r="AU360" s="199" t="s">
        <v>88</v>
      </c>
      <c r="AV360" s="14" t="s">
        <v>136</v>
      </c>
      <c r="AW360" s="14" t="s">
        <v>33</v>
      </c>
      <c r="AX360" s="14" t="s">
        <v>86</v>
      </c>
      <c r="AY360" s="199" t="s">
        <v>129</v>
      </c>
    </row>
    <row r="361" s="2" customFormat="1" ht="24.15" customHeight="1">
      <c r="A361" s="37"/>
      <c r="B361" s="170"/>
      <c r="C361" s="206" t="s">
        <v>512</v>
      </c>
      <c r="D361" s="206" t="s">
        <v>242</v>
      </c>
      <c r="E361" s="207" t="s">
        <v>513</v>
      </c>
      <c r="F361" s="208" t="s">
        <v>514</v>
      </c>
      <c r="G361" s="209" t="s">
        <v>142</v>
      </c>
      <c r="H361" s="210">
        <v>103</v>
      </c>
      <c r="I361" s="211"/>
      <c r="J361" s="212">
        <f>ROUND(I361*H361,2)</f>
        <v>0</v>
      </c>
      <c r="K361" s="208" t="s">
        <v>135</v>
      </c>
      <c r="L361" s="213"/>
      <c r="M361" s="214" t="s">
        <v>1</v>
      </c>
      <c r="N361" s="215" t="s">
        <v>43</v>
      </c>
      <c r="O361" s="76"/>
      <c r="P361" s="180">
        <f>O361*H361</f>
        <v>0</v>
      </c>
      <c r="Q361" s="180">
        <v>0.13200000000000001</v>
      </c>
      <c r="R361" s="180">
        <f>Q361*H361</f>
        <v>13.596</v>
      </c>
      <c r="S361" s="180">
        <v>0</v>
      </c>
      <c r="T361" s="181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82" t="s">
        <v>173</v>
      </c>
      <c r="AT361" s="182" t="s">
        <v>242</v>
      </c>
      <c r="AU361" s="182" t="s">
        <v>88</v>
      </c>
      <c r="AY361" s="18" t="s">
        <v>129</v>
      </c>
      <c r="BE361" s="183">
        <f>IF(N361="základní",J361,0)</f>
        <v>0</v>
      </c>
      <c r="BF361" s="183">
        <f>IF(N361="snížená",J361,0)</f>
        <v>0</v>
      </c>
      <c r="BG361" s="183">
        <f>IF(N361="zákl. přenesená",J361,0)</f>
        <v>0</v>
      </c>
      <c r="BH361" s="183">
        <f>IF(N361="sníž. přenesená",J361,0)</f>
        <v>0</v>
      </c>
      <c r="BI361" s="183">
        <f>IF(N361="nulová",J361,0)</f>
        <v>0</v>
      </c>
      <c r="BJ361" s="18" t="s">
        <v>86</v>
      </c>
      <c r="BK361" s="183">
        <f>ROUND(I361*H361,2)</f>
        <v>0</v>
      </c>
      <c r="BL361" s="18" t="s">
        <v>136</v>
      </c>
      <c r="BM361" s="182" t="s">
        <v>515</v>
      </c>
    </row>
    <row r="362" s="13" customFormat="1">
      <c r="A362" s="13"/>
      <c r="B362" s="189"/>
      <c r="C362" s="13"/>
      <c r="D362" s="190" t="s">
        <v>145</v>
      </c>
      <c r="E362" s="191" t="s">
        <v>1</v>
      </c>
      <c r="F362" s="192" t="s">
        <v>310</v>
      </c>
      <c r="G362" s="13"/>
      <c r="H362" s="193">
        <v>100</v>
      </c>
      <c r="I362" s="194"/>
      <c r="J362" s="13"/>
      <c r="K362" s="13"/>
      <c r="L362" s="189"/>
      <c r="M362" s="195"/>
      <c r="N362" s="196"/>
      <c r="O362" s="196"/>
      <c r="P362" s="196"/>
      <c r="Q362" s="196"/>
      <c r="R362" s="196"/>
      <c r="S362" s="196"/>
      <c r="T362" s="19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191" t="s">
        <v>145</v>
      </c>
      <c r="AU362" s="191" t="s">
        <v>88</v>
      </c>
      <c r="AV362" s="13" t="s">
        <v>88</v>
      </c>
      <c r="AW362" s="13" t="s">
        <v>33</v>
      </c>
      <c r="AX362" s="13" t="s">
        <v>86</v>
      </c>
      <c r="AY362" s="191" t="s">
        <v>129</v>
      </c>
    </row>
    <row r="363" s="13" customFormat="1">
      <c r="A363" s="13"/>
      <c r="B363" s="189"/>
      <c r="C363" s="13"/>
      <c r="D363" s="190" t="s">
        <v>145</v>
      </c>
      <c r="E363" s="13"/>
      <c r="F363" s="192" t="s">
        <v>516</v>
      </c>
      <c r="G363" s="13"/>
      <c r="H363" s="193">
        <v>103</v>
      </c>
      <c r="I363" s="194"/>
      <c r="J363" s="13"/>
      <c r="K363" s="13"/>
      <c r="L363" s="189"/>
      <c r="M363" s="195"/>
      <c r="N363" s="196"/>
      <c r="O363" s="196"/>
      <c r="P363" s="196"/>
      <c r="Q363" s="196"/>
      <c r="R363" s="196"/>
      <c r="S363" s="196"/>
      <c r="T363" s="197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91" t="s">
        <v>145</v>
      </c>
      <c r="AU363" s="191" t="s">
        <v>88</v>
      </c>
      <c r="AV363" s="13" t="s">
        <v>88</v>
      </c>
      <c r="AW363" s="13" t="s">
        <v>3</v>
      </c>
      <c r="AX363" s="13" t="s">
        <v>86</v>
      </c>
      <c r="AY363" s="191" t="s">
        <v>129</v>
      </c>
    </row>
    <row r="364" s="2" customFormat="1" ht="24.15" customHeight="1">
      <c r="A364" s="37"/>
      <c r="B364" s="170"/>
      <c r="C364" s="206" t="s">
        <v>517</v>
      </c>
      <c r="D364" s="206" t="s">
        <v>242</v>
      </c>
      <c r="E364" s="207" t="s">
        <v>518</v>
      </c>
      <c r="F364" s="208" t="s">
        <v>519</v>
      </c>
      <c r="G364" s="209" t="s">
        <v>142</v>
      </c>
      <c r="H364" s="210">
        <v>15.449999999999999</v>
      </c>
      <c r="I364" s="211"/>
      <c r="J364" s="212">
        <f>ROUND(I364*H364,2)</f>
        <v>0</v>
      </c>
      <c r="K364" s="208" t="s">
        <v>135</v>
      </c>
      <c r="L364" s="213"/>
      <c r="M364" s="214" t="s">
        <v>1</v>
      </c>
      <c r="N364" s="215" t="s">
        <v>43</v>
      </c>
      <c r="O364" s="76"/>
      <c r="P364" s="180">
        <f>O364*H364</f>
        <v>0</v>
      </c>
      <c r="Q364" s="180">
        <v>0.13100000000000001</v>
      </c>
      <c r="R364" s="180">
        <f>Q364*H364</f>
        <v>2.0239500000000001</v>
      </c>
      <c r="S364" s="180">
        <v>0</v>
      </c>
      <c r="T364" s="181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82" t="s">
        <v>173</v>
      </c>
      <c r="AT364" s="182" t="s">
        <v>242</v>
      </c>
      <c r="AU364" s="182" t="s">
        <v>88</v>
      </c>
      <c r="AY364" s="18" t="s">
        <v>129</v>
      </c>
      <c r="BE364" s="183">
        <f>IF(N364="základní",J364,0)</f>
        <v>0</v>
      </c>
      <c r="BF364" s="183">
        <f>IF(N364="snížená",J364,0)</f>
        <v>0</v>
      </c>
      <c r="BG364" s="183">
        <f>IF(N364="zákl. přenesená",J364,0)</f>
        <v>0</v>
      </c>
      <c r="BH364" s="183">
        <f>IF(N364="sníž. přenesená",J364,0)</f>
        <v>0</v>
      </c>
      <c r="BI364" s="183">
        <f>IF(N364="nulová",J364,0)</f>
        <v>0</v>
      </c>
      <c r="BJ364" s="18" t="s">
        <v>86</v>
      </c>
      <c r="BK364" s="183">
        <f>ROUND(I364*H364,2)</f>
        <v>0</v>
      </c>
      <c r="BL364" s="18" t="s">
        <v>136</v>
      </c>
      <c r="BM364" s="182" t="s">
        <v>520</v>
      </c>
    </row>
    <row r="365" s="13" customFormat="1">
      <c r="A365" s="13"/>
      <c r="B365" s="189"/>
      <c r="C365" s="13"/>
      <c r="D365" s="190" t="s">
        <v>145</v>
      </c>
      <c r="E365" s="191" t="s">
        <v>1</v>
      </c>
      <c r="F365" s="192" t="s">
        <v>311</v>
      </c>
      <c r="G365" s="13"/>
      <c r="H365" s="193">
        <v>15</v>
      </c>
      <c r="I365" s="194"/>
      <c r="J365" s="13"/>
      <c r="K365" s="13"/>
      <c r="L365" s="189"/>
      <c r="M365" s="195"/>
      <c r="N365" s="196"/>
      <c r="O365" s="196"/>
      <c r="P365" s="196"/>
      <c r="Q365" s="196"/>
      <c r="R365" s="196"/>
      <c r="S365" s="196"/>
      <c r="T365" s="197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91" t="s">
        <v>145</v>
      </c>
      <c r="AU365" s="191" t="s">
        <v>88</v>
      </c>
      <c r="AV365" s="13" t="s">
        <v>88</v>
      </c>
      <c r="AW365" s="13" t="s">
        <v>33</v>
      </c>
      <c r="AX365" s="13" t="s">
        <v>86</v>
      </c>
      <c r="AY365" s="191" t="s">
        <v>129</v>
      </c>
    </row>
    <row r="366" s="13" customFormat="1">
      <c r="A366" s="13"/>
      <c r="B366" s="189"/>
      <c r="C366" s="13"/>
      <c r="D366" s="190" t="s">
        <v>145</v>
      </c>
      <c r="E366" s="13"/>
      <c r="F366" s="192" t="s">
        <v>521</v>
      </c>
      <c r="G366" s="13"/>
      <c r="H366" s="193">
        <v>15.449999999999999</v>
      </c>
      <c r="I366" s="194"/>
      <c r="J366" s="13"/>
      <c r="K366" s="13"/>
      <c r="L366" s="189"/>
      <c r="M366" s="195"/>
      <c r="N366" s="196"/>
      <c r="O366" s="196"/>
      <c r="P366" s="196"/>
      <c r="Q366" s="196"/>
      <c r="R366" s="196"/>
      <c r="S366" s="196"/>
      <c r="T366" s="197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91" t="s">
        <v>145</v>
      </c>
      <c r="AU366" s="191" t="s">
        <v>88</v>
      </c>
      <c r="AV366" s="13" t="s">
        <v>88</v>
      </c>
      <c r="AW366" s="13" t="s">
        <v>3</v>
      </c>
      <c r="AX366" s="13" t="s">
        <v>86</v>
      </c>
      <c r="AY366" s="191" t="s">
        <v>129</v>
      </c>
    </row>
    <row r="367" s="12" customFormat="1" ht="22.8" customHeight="1">
      <c r="A367" s="12"/>
      <c r="B367" s="157"/>
      <c r="C367" s="12"/>
      <c r="D367" s="158" t="s">
        <v>77</v>
      </c>
      <c r="E367" s="168" t="s">
        <v>173</v>
      </c>
      <c r="F367" s="168" t="s">
        <v>522</v>
      </c>
      <c r="G367" s="12"/>
      <c r="H367" s="12"/>
      <c r="I367" s="160"/>
      <c r="J367" s="169">
        <f>BK367</f>
        <v>0</v>
      </c>
      <c r="K367" s="12"/>
      <c r="L367" s="157"/>
      <c r="M367" s="162"/>
      <c r="N367" s="163"/>
      <c r="O367" s="163"/>
      <c r="P367" s="164">
        <f>SUM(P368:P383)</f>
        <v>0</v>
      </c>
      <c r="Q367" s="163"/>
      <c r="R367" s="164">
        <f>SUM(R368:R383)</f>
        <v>3.6739799999999998</v>
      </c>
      <c r="S367" s="163"/>
      <c r="T367" s="165">
        <f>SUM(T368:T383)</f>
        <v>2.9399999999999999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158" t="s">
        <v>86</v>
      </c>
      <c r="AT367" s="166" t="s">
        <v>77</v>
      </c>
      <c r="AU367" s="166" t="s">
        <v>86</v>
      </c>
      <c r="AY367" s="158" t="s">
        <v>129</v>
      </c>
      <c r="BK367" s="167">
        <f>SUM(BK368:BK383)</f>
        <v>0</v>
      </c>
    </row>
    <row r="368" s="2" customFormat="1" ht="24.15" customHeight="1">
      <c r="A368" s="37"/>
      <c r="B368" s="170"/>
      <c r="C368" s="171" t="s">
        <v>523</v>
      </c>
      <c r="D368" s="171" t="s">
        <v>131</v>
      </c>
      <c r="E368" s="172" t="s">
        <v>524</v>
      </c>
      <c r="F368" s="173" t="s">
        <v>525</v>
      </c>
      <c r="G368" s="174" t="s">
        <v>201</v>
      </c>
      <c r="H368" s="175">
        <v>16</v>
      </c>
      <c r="I368" s="176"/>
      <c r="J368" s="177">
        <f>ROUND(I368*H368,2)</f>
        <v>0</v>
      </c>
      <c r="K368" s="173" t="s">
        <v>135</v>
      </c>
      <c r="L368" s="38"/>
      <c r="M368" s="178" t="s">
        <v>1</v>
      </c>
      <c r="N368" s="179" t="s">
        <v>43</v>
      </c>
      <c r="O368" s="76"/>
      <c r="P368" s="180">
        <f>O368*H368</f>
        <v>0</v>
      </c>
      <c r="Q368" s="180">
        <v>1.0000000000000001E-05</v>
      </c>
      <c r="R368" s="180">
        <f>Q368*H368</f>
        <v>0.00016000000000000001</v>
      </c>
      <c r="S368" s="180">
        <v>0</v>
      </c>
      <c r="T368" s="181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182" t="s">
        <v>136</v>
      </c>
      <c r="AT368" s="182" t="s">
        <v>131</v>
      </c>
      <c r="AU368" s="182" t="s">
        <v>88</v>
      </c>
      <c r="AY368" s="18" t="s">
        <v>129</v>
      </c>
      <c r="BE368" s="183">
        <f>IF(N368="základní",J368,0)</f>
        <v>0</v>
      </c>
      <c r="BF368" s="183">
        <f>IF(N368="snížená",J368,0)</f>
        <v>0</v>
      </c>
      <c r="BG368" s="183">
        <f>IF(N368="zákl. přenesená",J368,0)</f>
        <v>0</v>
      </c>
      <c r="BH368" s="183">
        <f>IF(N368="sníž. přenesená",J368,0)</f>
        <v>0</v>
      </c>
      <c r="BI368" s="183">
        <f>IF(N368="nulová",J368,0)</f>
        <v>0</v>
      </c>
      <c r="BJ368" s="18" t="s">
        <v>86</v>
      </c>
      <c r="BK368" s="183">
        <f>ROUND(I368*H368,2)</f>
        <v>0</v>
      </c>
      <c r="BL368" s="18" t="s">
        <v>136</v>
      </c>
      <c r="BM368" s="182" t="s">
        <v>526</v>
      </c>
    </row>
    <row r="369" s="2" customFormat="1">
      <c r="A369" s="37"/>
      <c r="B369" s="38"/>
      <c r="C369" s="37"/>
      <c r="D369" s="184" t="s">
        <v>138</v>
      </c>
      <c r="E369" s="37"/>
      <c r="F369" s="185" t="s">
        <v>527</v>
      </c>
      <c r="G369" s="37"/>
      <c r="H369" s="37"/>
      <c r="I369" s="186"/>
      <c r="J369" s="37"/>
      <c r="K369" s="37"/>
      <c r="L369" s="38"/>
      <c r="M369" s="187"/>
      <c r="N369" s="188"/>
      <c r="O369" s="76"/>
      <c r="P369" s="76"/>
      <c r="Q369" s="76"/>
      <c r="R369" s="76"/>
      <c r="S369" s="76"/>
      <c r="T369" s="7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T369" s="18" t="s">
        <v>138</v>
      </c>
      <c r="AU369" s="18" t="s">
        <v>88</v>
      </c>
    </row>
    <row r="370" s="13" customFormat="1">
      <c r="A370" s="13"/>
      <c r="B370" s="189"/>
      <c r="C370" s="13"/>
      <c r="D370" s="190" t="s">
        <v>145</v>
      </c>
      <c r="E370" s="191" t="s">
        <v>1</v>
      </c>
      <c r="F370" s="192" t="s">
        <v>528</v>
      </c>
      <c r="G370" s="13"/>
      <c r="H370" s="193">
        <v>6</v>
      </c>
      <c r="I370" s="194"/>
      <c r="J370" s="13"/>
      <c r="K370" s="13"/>
      <c r="L370" s="189"/>
      <c r="M370" s="195"/>
      <c r="N370" s="196"/>
      <c r="O370" s="196"/>
      <c r="P370" s="196"/>
      <c r="Q370" s="196"/>
      <c r="R370" s="196"/>
      <c r="S370" s="196"/>
      <c r="T370" s="197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91" t="s">
        <v>145</v>
      </c>
      <c r="AU370" s="191" t="s">
        <v>88</v>
      </c>
      <c r="AV370" s="13" t="s">
        <v>88</v>
      </c>
      <c r="AW370" s="13" t="s">
        <v>33</v>
      </c>
      <c r="AX370" s="13" t="s">
        <v>78</v>
      </c>
      <c r="AY370" s="191" t="s">
        <v>129</v>
      </c>
    </row>
    <row r="371" s="13" customFormat="1">
      <c r="A371" s="13"/>
      <c r="B371" s="189"/>
      <c r="C371" s="13"/>
      <c r="D371" s="190" t="s">
        <v>145</v>
      </c>
      <c r="E371" s="191" t="s">
        <v>1</v>
      </c>
      <c r="F371" s="192" t="s">
        <v>529</v>
      </c>
      <c r="G371" s="13"/>
      <c r="H371" s="193">
        <v>10</v>
      </c>
      <c r="I371" s="194"/>
      <c r="J371" s="13"/>
      <c r="K371" s="13"/>
      <c r="L371" s="189"/>
      <c r="M371" s="195"/>
      <c r="N371" s="196"/>
      <c r="O371" s="196"/>
      <c r="P371" s="196"/>
      <c r="Q371" s="196"/>
      <c r="R371" s="196"/>
      <c r="S371" s="196"/>
      <c r="T371" s="197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91" t="s">
        <v>145</v>
      </c>
      <c r="AU371" s="191" t="s">
        <v>88</v>
      </c>
      <c r="AV371" s="13" t="s">
        <v>88</v>
      </c>
      <c r="AW371" s="13" t="s">
        <v>33</v>
      </c>
      <c r="AX371" s="13" t="s">
        <v>78</v>
      </c>
      <c r="AY371" s="191" t="s">
        <v>129</v>
      </c>
    </row>
    <row r="372" s="14" customFormat="1">
      <c r="A372" s="14"/>
      <c r="B372" s="198"/>
      <c r="C372" s="14"/>
      <c r="D372" s="190" t="s">
        <v>145</v>
      </c>
      <c r="E372" s="199" t="s">
        <v>1</v>
      </c>
      <c r="F372" s="200" t="s">
        <v>148</v>
      </c>
      <c r="G372" s="14"/>
      <c r="H372" s="201">
        <v>16</v>
      </c>
      <c r="I372" s="202"/>
      <c r="J372" s="14"/>
      <c r="K372" s="14"/>
      <c r="L372" s="198"/>
      <c r="M372" s="203"/>
      <c r="N372" s="204"/>
      <c r="O372" s="204"/>
      <c r="P372" s="204"/>
      <c r="Q372" s="204"/>
      <c r="R372" s="204"/>
      <c r="S372" s="204"/>
      <c r="T372" s="205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199" t="s">
        <v>145</v>
      </c>
      <c r="AU372" s="199" t="s">
        <v>88</v>
      </c>
      <c r="AV372" s="14" t="s">
        <v>136</v>
      </c>
      <c r="AW372" s="14" t="s">
        <v>33</v>
      </c>
      <c r="AX372" s="14" t="s">
        <v>86</v>
      </c>
      <c r="AY372" s="199" t="s">
        <v>129</v>
      </c>
    </row>
    <row r="373" s="2" customFormat="1" ht="24.15" customHeight="1">
      <c r="A373" s="37"/>
      <c r="B373" s="170"/>
      <c r="C373" s="206" t="s">
        <v>530</v>
      </c>
      <c r="D373" s="206" t="s">
        <v>242</v>
      </c>
      <c r="E373" s="207" t="s">
        <v>531</v>
      </c>
      <c r="F373" s="208" t="s">
        <v>532</v>
      </c>
      <c r="G373" s="209" t="s">
        <v>201</v>
      </c>
      <c r="H373" s="210">
        <v>16.48</v>
      </c>
      <c r="I373" s="211"/>
      <c r="J373" s="212">
        <f>ROUND(I373*H373,2)</f>
        <v>0</v>
      </c>
      <c r="K373" s="208" t="s">
        <v>135</v>
      </c>
      <c r="L373" s="213"/>
      <c r="M373" s="214" t="s">
        <v>1</v>
      </c>
      <c r="N373" s="215" t="s">
        <v>43</v>
      </c>
      <c r="O373" s="76"/>
      <c r="P373" s="180">
        <f>O373*H373</f>
        <v>0</v>
      </c>
      <c r="Q373" s="180">
        <v>0.0054999999999999997</v>
      </c>
      <c r="R373" s="180">
        <f>Q373*H373</f>
        <v>0.090639999999999998</v>
      </c>
      <c r="S373" s="180">
        <v>0</v>
      </c>
      <c r="T373" s="181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82" t="s">
        <v>173</v>
      </c>
      <c r="AT373" s="182" t="s">
        <v>242</v>
      </c>
      <c r="AU373" s="182" t="s">
        <v>88</v>
      </c>
      <c r="AY373" s="18" t="s">
        <v>129</v>
      </c>
      <c r="BE373" s="183">
        <f>IF(N373="základní",J373,0)</f>
        <v>0</v>
      </c>
      <c r="BF373" s="183">
        <f>IF(N373="snížená",J373,0)</f>
        <v>0</v>
      </c>
      <c r="BG373" s="183">
        <f>IF(N373="zákl. přenesená",J373,0)</f>
        <v>0</v>
      </c>
      <c r="BH373" s="183">
        <f>IF(N373="sníž. přenesená",J373,0)</f>
        <v>0</v>
      </c>
      <c r="BI373" s="183">
        <f>IF(N373="nulová",J373,0)</f>
        <v>0</v>
      </c>
      <c r="BJ373" s="18" t="s">
        <v>86</v>
      </c>
      <c r="BK373" s="183">
        <f>ROUND(I373*H373,2)</f>
        <v>0</v>
      </c>
      <c r="BL373" s="18" t="s">
        <v>136</v>
      </c>
      <c r="BM373" s="182" t="s">
        <v>533</v>
      </c>
    </row>
    <row r="374" s="13" customFormat="1">
      <c r="A374" s="13"/>
      <c r="B374" s="189"/>
      <c r="C374" s="13"/>
      <c r="D374" s="190" t="s">
        <v>145</v>
      </c>
      <c r="E374" s="13"/>
      <c r="F374" s="192" t="s">
        <v>534</v>
      </c>
      <c r="G374" s="13"/>
      <c r="H374" s="193">
        <v>16.48</v>
      </c>
      <c r="I374" s="194"/>
      <c r="J374" s="13"/>
      <c r="K374" s="13"/>
      <c r="L374" s="189"/>
      <c r="M374" s="195"/>
      <c r="N374" s="196"/>
      <c r="O374" s="196"/>
      <c r="P374" s="196"/>
      <c r="Q374" s="196"/>
      <c r="R374" s="196"/>
      <c r="S374" s="196"/>
      <c r="T374" s="197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91" t="s">
        <v>145</v>
      </c>
      <c r="AU374" s="191" t="s">
        <v>88</v>
      </c>
      <c r="AV374" s="13" t="s">
        <v>88</v>
      </c>
      <c r="AW374" s="13" t="s">
        <v>3</v>
      </c>
      <c r="AX374" s="13" t="s">
        <v>86</v>
      </c>
      <c r="AY374" s="191" t="s">
        <v>129</v>
      </c>
    </row>
    <row r="375" s="2" customFormat="1" ht="33" customHeight="1">
      <c r="A375" s="37"/>
      <c r="B375" s="170"/>
      <c r="C375" s="171" t="s">
        <v>535</v>
      </c>
      <c r="D375" s="171" t="s">
        <v>131</v>
      </c>
      <c r="E375" s="172" t="s">
        <v>536</v>
      </c>
      <c r="F375" s="173" t="s">
        <v>537</v>
      </c>
      <c r="G375" s="174" t="s">
        <v>134</v>
      </c>
      <c r="H375" s="175">
        <v>4</v>
      </c>
      <c r="I375" s="176"/>
      <c r="J375" s="177">
        <f>ROUND(I375*H375,2)</f>
        <v>0</v>
      </c>
      <c r="K375" s="173" t="s">
        <v>135</v>
      </c>
      <c r="L375" s="38"/>
      <c r="M375" s="178" t="s">
        <v>1</v>
      </c>
      <c r="N375" s="179" t="s">
        <v>43</v>
      </c>
      <c r="O375" s="76"/>
      <c r="P375" s="180">
        <f>O375*H375</f>
        <v>0</v>
      </c>
      <c r="Q375" s="180">
        <v>0.65847999999999995</v>
      </c>
      <c r="R375" s="180">
        <f>Q375*H375</f>
        <v>2.6339199999999998</v>
      </c>
      <c r="S375" s="180">
        <v>0.66000000000000003</v>
      </c>
      <c r="T375" s="181">
        <f>S375*H375</f>
        <v>2.6400000000000001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82" t="s">
        <v>136</v>
      </c>
      <c r="AT375" s="182" t="s">
        <v>131</v>
      </c>
      <c r="AU375" s="182" t="s">
        <v>88</v>
      </c>
      <c r="AY375" s="18" t="s">
        <v>129</v>
      </c>
      <c r="BE375" s="183">
        <f>IF(N375="základní",J375,0)</f>
        <v>0</v>
      </c>
      <c r="BF375" s="183">
        <f>IF(N375="snížená",J375,0)</f>
        <v>0</v>
      </c>
      <c r="BG375" s="183">
        <f>IF(N375="zákl. přenesená",J375,0)</f>
        <v>0</v>
      </c>
      <c r="BH375" s="183">
        <f>IF(N375="sníž. přenesená",J375,0)</f>
        <v>0</v>
      </c>
      <c r="BI375" s="183">
        <f>IF(N375="nulová",J375,0)</f>
        <v>0</v>
      </c>
      <c r="BJ375" s="18" t="s">
        <v>86</v>
      </c>
      <c r="BK375" s="183">
        <f>ROUND(I375*H375,2)</f>
        <v>0</v>
      </c>
      <c r="BL375" s="18" t="s">
        <v>136</v>
      </c>
      <c r="BM375" s="182" t="s">
        <v>538</v>
      </c>
    </row>
    <row r="376" s="2" customFormat="1">
      <c r="A376" s="37"/>
      <c r="B376" s="38"/>
      <c r="C376" s="37"/>
      <c r="D376" s="184" t="s">
        <v>138</v>
      </c>
      <c r="E376" s="37"/>
      <c r="F376" s="185" t="s">
        <v>539</v>
      </c>
      <c r="G376" s="37"/>
      <c r="H376" s="37"/>
      <c r="I376" s="186"/>
      <c r="J376" s="37"/>
      <c r="K376" s="37"/>
      <c r="L376" s="38"/>
      <c r="M376" s="187"/>
      <c r="N376" s="188"/>
      <c r="O376" s="76"/>
      <c r="P376" s="76"/>
      <c r="Q376" s="76"/>
      <c r="R376" s="76"/>
      <c r="S376" s="76"/>
      <c r="T376" s="7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T376" s="18" t="s">
        <v>138</v>
      </c>
      <c r="AU376" s="18" t="s">
        <v>88</v>
      </c>
    </row>
    <row r="377" s="13" customFormat="1">
      <c r="A377" s="13"/>
      <c r="B377" s="189"/>
      <c r="C377" s="13"/>
      <c r="D377" s="190" t="s">
        <v>145</v>
      </c>
      <c r="E377" s="191" t="s">
        <v>1</v>
      </c>
      <c r="F377" s="192" t="s">
        <v>540</v>
      </c>
      <c r="G377" s="13"/>
      <c r="H377" s="193">
        <v>4</v>
      </c>
      <c r="I377" s="194"/>
      <c r="J377" s="13"/>
      <c r="K377" s="13"/>
      <c r="L377" s="189"/>
      <c r="M377" s="195"/>
      <c r="N377" s="196"/>
      <c r="O377" s="196"/>
      <c r="P377" s="196"/>
      <c r="Q377" s="196"/>
      <c r="R377" s="196"/>
      <c r="S377" s="196"/>
      <c r="T377" s="197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91" t="s">
        <v>145</v>
      </c>
      <c r="AU377" s="191" t="s">
        <v>88</v>
      </c>
      <c r="AV377" s="13" t="s">
        <v>88</v>
      </c>
      <c r="AW377" s="13" t="s">
        <v>33</v>
      </c>
      <c r="AX377" s="13" t="s">
        <v>86</v>
      </c>
      <c r="AY377" s="191" t="s">
        <v>129</v>
      </c>
    </row>
    <row r="378" s="2" customFormat="1" ht="24.15" customHeight="1">
      <c r="A378" s="37"/>
      <c r="B378" s="170"/>
      <c r="C378" s="206" t="s">
        <v>541</v>
      </c>
      <c r="D378" s="206" t="s">
        <v>242</v>
      </c>
      <c r="E378" s="207" t="s">
        <v>542</v>
      </c>
      <c r="F378" s="208" t="s">
        <v>543</v>
      </c>
      <c r="G378" s="209" t="s">
        <v>134</v>
      </c>
      <c r="H378" s="210">
        <v>3</v>
      </c>
      <c r="I378" s="211"/>
      <c r="J378" s="212">
        <f>ROUND(I378*H378,2)</f>
        <v>0</v>
      </c>
      <c r="K378" s="208" t="s">
        <v>135</v>
      </c>
      <c r="L378" s="213"/>
      <c r="M378" s="214" t="s">
        <v>1</v>
      </c>
      <c r="N378" s="215" t="s">
        <v>43</v>
      </c>
      <c r="O378" s="76"/>
      <c r="P378" s="180">
        <f>O378*H378</f>
        <v>0</v>
      </c>
      <c r="Q378" s="180">
        <v>0.079000000000000001</v>
      </c>
      <c r="R378" s="180">
        <f>Q378*H378</f>
        <v>0.23699999999999999</v>
      </c>
      <c r="S378" s="180">
        <v>0</v>
      </c>
      <c r="T378" s="181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82" t="s">
        <v>173</v>
      </c>
      <c r="AT378" s="182" t="s">
        <v>242</v>
      </c>
      <c r="AU378" s="182" t="s">
        <v>88</v>
      </c>
      <c r="AY378" s="18" t="s">
        <v>129</v>
      </c>
      <c r="BE378" s="183">
        <f>IF(N378="základní",J378,0)</f>
        <v>0</v>
      </c>
      <c r="BF378" s="183">
        <f>IF(N378="snížená",J378,0)</f>
        <v>0</v>
      </c>
      <c r="BG378" s="183">
        <f>IF(N378="zákl. přenesená",J378,0)</f>
        <v>0</v>
      </c>
      <c r="BH378" s="183">
        <f>IF(N378="sníž. přenesená",J378,0)</f>
        <v>0</v>
      </c>
      <c r="BI378" s="183">
        <f>IF(N378="nulová",J378,0)</f>
        <v>0</v>
      </c>
      <c r="BJ378" s="18" t="s">
        <v>86</v>
      </c>
      <c r="BK378" s="183">
        <f>ROUND(I378*H378,2)</f>
        <v>0</v>
      </c>
      <c r="BL378" s="18" t="s">
        <v>136</v>
      </c>
      <c r="BM378" s="182" t="s">
        <v>544</v>
      </c>
    </row>
    <row r="379" s="2" customFormat="1" ht="24.15" customHeight="1">
      <c r="A379" s="37"/>
      <c r="B379" s="170"/>
      <c r="C379" s="206" t="s">
        <v>545</v>
      </c>
      <c r="D379" s="206" t="s">
        <v>242</v>
      </c>
      <c r="E379" s="207" t="s">
        <v>546</v>
      </c>
      <c r="F379" s="208" t="s">
        <v>547</v>
      </c>
      <c r="G379" s="209" t="s">
        <v>134</v>
      </c>
      <c r="H379" s="210">
        <v>1</v>
      </c>
      <c r="I379" s="211"/>
      <c r="J379" s="212">
        <f>ROUND(I379*H379,2)</f>
        <v>0</v>
      </c>
      <c r="K379" s="208" t="s">
        <v>135</v>
      </c>
      <c r="L379" s="213"/>
      <c r="M379" s="214" t="s">
        <v>1</v>
      </c>
      <c r="N379" s="215" t="s">
        <v>43</v>
      </c>
      <c r="O379" s="76"/>
      <c r="P379" s="180">
        <f>O379*H379</f>
        <v>0</v>
      </c>
      <c r="Q379" s="180">
        <v>0.065000000000000002</v>
      </c>
      <c r="R379" s="180">
        <f>Q379*H379</f>
        <v>0.065000000000000002</v>
      </c>
      <c r="S379" s="180">
        <v>0</v>
      </c>
      <c r="T379" s="181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82" t="s">
        <v>173</v>
      </c>
      <c r="AT379" s="182" t="s">
        <v>242</v>
      </c>
      <c r="AU379" s="182" t="s">
        <v>88</v>
      </c>
      <c r="AY379" s="18" t="s">
        <v>129</v>
      </c>
      <c r="BE379" s="183">
        <f>IF(N379="základní",J379,0)</f>
        <v>0</v>
      </c>
      <c r="BF379" s="183">
        <f>IF(N379="snížená",J379,0)</f>
        <v>0</v>
      </c>
      <c r="BG379" s="183">
        <f>IF(N379="zákl. přenesená",J379,0)</f>
        <v>0</v>
      </c>
      <c r="BH379" s="183">
        <f>IF(N379="sníž. přenesená",J379,0)</f>
        <v>0</v>
      </c>
      <c r="BI379" s="183">
        <f>IF(N379="nulová",J379,0)</f>
        <v>0</v>
      </c>
      <c r="BJ379" s="18" t="s">
        <v>86</v>
      </c>
      <c r="BK379" s="183">
        <f>ROUND(I379*H379,2)</f>
        <v>0</v>
      </c>
      <c r="BL379" s="18" t="s">
        <v>136</v>
      </c>
      <c r="BM379" s="182" t="s">
        <v>548</v>
      </c>
    </row>
    <row r="380" s="2" customFormat="1" ht="24.15" customHeight="1">
      <c r="A380" s="37"/>
      <c r="B380" s="170"/>
      <c r="C380" s="171" t="s">
        <v>549</v>
      </c>
      <c r="D380" s="171" t="s">
        <v>131</v>
      </c>
      <c r="E380" s="172" t="s">
        <v>550</v>
      </c>
      <c r="F380" s="173" t="s">
        <v>551</v>
      </c>
      <c r="G380" s="174" t="s">
        <v>134</v>
      </c>
      <c r="H380" s="175">
        <v>1</v>
      </c>
      <c r="I380" s="176"/>
      <c r="J380" s="177">
        <f>ROUND(I380*H380,2)</f>
        <v>0</v>
      </c>
      <c r="K380" s="173" t="s">
        <v>135</v>
      </c>
      <c r="L380" s="38"/>
      <c r="M380" s="178" t="s">
        <v>1</v>
      </c>
      <c r="N380" s="179" t="s">
        <v>43</v>
      </c>
      <c r="O380" s="76"/>
      <c r="P380" s="180">
        <f>O380*H380</f>
        <v>0</v>
      </c>
      <c r="Q380" s="180">
        <v>0.53325999999999996</v>
      </c>
      <c r="R380" s="180">
        <f>Q380*H380</f>
        <v>0.53325999999999996</v>
      </c>
      <c r="S380" s="180">
        <v>0.29999999999999999</v>
      </c>
      <c r="T380" s="181">
        <f>S380*H380</f>
        <v>0.29999999999999999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82" t="s">
        <v>136</v>
      </c>
      <c r="AT380" s="182" t="s">
        <v>131</v>
      </c>
      <c r="AU380" s="182" t="s">
        <v>88</v>
      </c>
      <c r="AY380" s="18" t="s">
        <v>129</v>
      </c>
      <c r="BE380" s="183">
        <f>IF(N380="základní",J380,0)</f>
        <v>0</v>
      </c>
      <c r="BF380" s="183">
        <f>IF(N380="snížená",J380,0)</f>
        <v>0</v>
      </c>
      <c r="BG380" s="183">
        <f>IF(N380="zákl. přenesená",J380,0)</f>
        <v>0</v>
      </c>
      <c r="BH380" s="183">
        <f>IF(N380="sníž. přenesená",J380,0)</f>
        <v>0</v>
      </c>
      <c r="BI380" s="183">
        <f>IF(N380="nulová",J380,0)</f>
        <v>0</v>
      </c>
      <c r="BJ380" s="18" t="s">
        <v>86</v>
      </c>
      <c r="BK380" s="183">
        <f>ROUND(I380*H380,2)</f>
        <v>0</v>
      </c>
      <c r="BL380" s="18" t="s">
        <v>136</v>
      </c>
      <c r="BM380" s="182" t="s">
        <v>552</v>
      </c>
    </row>
    <row r="381" s="2" customFormat="1">
      <c r="A381" s="37"/>
      <c r="B381" s="38"/>
      <c r="C381" s="37"/>
      <c r="D381" s="184" t="s">
        <v>138</v>
      </c>
      <c r="E381" s="37"/>
      <c r="F381" s="185" t="s">
        <v>553</v>
      </c>
      <c r="G381" s="37"/>
      <c r="H381" s="37"/>
      <c r="I381" s="186"/>
      <c r="J381" s="37"/>
      <c r="K381" s="37"/>
      <c r="L381" s="38"/>
      <c r="M381" s="187"/>
      <c r="N381" s="188"/>
      <c r="O381" s="76"/>
      <c r="P381" s="76"/>
      <c r="Q381" s="76"/>
      <c r="R381" s="76"/>
      <c r="S381" s="76"/>
      <c r="T381" s="7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T381" s="18" t="s">
        <v>138</v>
      </c>
      <c r="AU381" s="18" t="s">
        <v>88</v>
      </c>
    </row>
    <row r="382" s="2" customFormat="1" ht="24.15" customHeight="1">
      <c r="A382" s="37"/>
      <c r="B382" s="170"/>
      <c r="C382" s="206" t="s">
        <v>554</v>
      </c>
      <c r="D382" s="206" t="s">
        <v>242</v>
      </c>
      <c r="E382" s="207" t="s">
        <v>555</v>
      </c>
      <c r="F382" s="208" t="s">
        <v>556</v>
      </c>
      <c r="G382" s="209" t="s">
        <v>134</v>
      </c>
      <c r="H382" s="210">
        <v>1</v>
      </c>
      <c r="I382" s="211"/>
      <c r="J382" s="212">
        <f>ROUND(I382*H382,2)</f>
        <v>0</v>
      </c>
      <c r="K382" s="208" t="s">
        <v>135</v>
      </c>
      <c r="L382" s="213"/>
      <c r="M382" s="214" t="s">
        <v>1</v>
      </c>
      <c r="N382" s="215" t="s">
        <v>43</v>
      </c>
      <c r="O382" s="76"/>
      <c r="P382" s="180">
        <f>O382*H382</f>
        <v>0</v>
      </c>
      <c r="Q382" s="180">
        <v>0.108</v>
      </c>
      <c r="R382" s="180">
        <f>Q382*H382</f>
        <v>0.108</v>
      </c>
      <c r="S382" s="180">
        <v>0</v>
      </c>
      <c r="T382" s="181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82" t="s">
        <v>173</v>
      </c>
      <c r="AT382" s="182" t="s">
        <v>242</v>
      </c>
      <c r="AU382" s="182" t="s">
        <v>88</v>
      </c>
      <c r="AY382" s="18" t="s">
        <v>129</v>
      </c>
      <c r="BE382" s="183">
        <f>IF(N382="základní",J382,0)</f>
        <v>0</v>
      </c>
      <c r="BF382" s="183">
        <f>IF(N382="snížená",J382,0)</f>
        <v>0</v>
      </c>
      <c r="BG382" s="183">
        <f>IF(N382="zákl. přenesená",J382,0)</f>
        <v>0</v>
      </c>
      <c r="BH382" s="183">
        <f>IF(N382="sníž. přenesená",J382,0)</f>
        <v>0</v>
      </c>
      <c r="BI382" s="183">
        <f>IF(N382="nulová",J382,0)</f>
        <v>0</v>
      </c>
      <c r="BJ382" s="18" t="s">
        <v>86</v>
      </c>
      <c r="BK382" s="183">
        <f>ROUND(I382*H382,2)</f>
        <v>0</v>
      </c>
      <c r="BL382" s="18" t="s">
        <v>136</v>
      </c>
      <c r="BM382" s="182" t="s">
        <v>557</v>
      </c>
    </row>
    <row r="383" s="2" customFormat="1" ht="24.15" customHeight="1">
      <c r="A383" s="37"/>
      <c r="B383" s="170"/>
      <c r="C383" s="206" t="s">
        <v>558</v>
      </c>
      <c r="D383" s="206" t="s">
        <v>242</v>
      </c>
      <c r="E383" s="207" t="s">
        <v>559</v>
      </c>
      <c r="F383" s="208" t="s">
        <v>560</v>
      </c>
      <c r="G383" s="209" t="s">
        <v>134</v>
      </c>
      <c r="H383" s="210">
        <v>1</v>
      </c>
      <c r="I383" s="211"/>
      <c r="J383" s="212">
        <f>ROUND(I383*H383,2)</f>
        <v>0</v>
      </c>
      <c r="K383" s="208" t="s">
        <v>135</v>
      </c>
      <c r="L383" s="213"/>
      <c r="M383" s="214" t="s">
        <v>1</v>
      </c>
      <c r="N383" s="215" t="s">
        <v>43</v>
      </c>
      <c r="O383" s="76"/>
      <c r="P383" s="180">
        <f>O383*H383</f>
        <v>0</v>
      </c>
      <c r="Q383" s="180">
        <v>0.0060000000000000001</v>
      </c>
      <c r="R383" s="180">
        <f>Q383*H383</f>
        <v>0.0060000000000000001</v>
      </c>
      <c r="S383" s="180">
        <v>0</v>
      </c>
      <c r="T383" s="181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182" t="s">
        <v>173</v>
      </c>
      <c r="AT383" s="182" t="s">
        <v>242</v>
      </c>
      <c r="AU383" s="182" t="s">
        <v>88</v>
      </c>
      <c r="AY383" s="18" t="s">
        <v>129</v>
      </c>
      <c r="BE383" s="183">
        <f>IF(N383="základní",J383,0)</f>
        <v>0</v>
      </c>
      <c r="BF383" s="183">
        <f>IF(N383="snížená",J383,0)</f>
        <v>0</v>
      </c>
      <c r="BG383" s="183">
        <f>IF(N383="zákl. přenesená",J383,0)</f>
        <v>0</v>
      </c>
      <c r="BH383" s="183">
        <f>IF(N383="sníž. přenesená",J383,0)</f>
        <v>0</v>
      </c>
      <c r="BI383" s="183">
        <f>IF(N383="nulová",J383,0)</f>
        <v>0</v>
      </c>
      <c r="BJ383" s="18" t="s">
        <v>86</v>
      </c>
      <c r="BK383" s="183">
        <f>ROUND(I383*H383,2)</f>
        <v>0</v>
      </c>
      <c r="BL383" s="18" t="s">
        <v>136</v>
      </c>
      <c r="BM383" s="182" t="s">
        <v>561</v>
      </c>
    </row>
    <row r="384" s="12" customFormat="1" ht="22.8" customHeight="1">
      <c r="A384" s="12"/>
      <c r="B384" s="157"/>
      <c r="C384" s="12"/>
      <c r="D384" s="158" t="s">
        <v>77</v>
      </c>
      <c r="E384" s="168" t="s">
        <v>178</v>
      </c>
      <c r="F384" s="168" t="s">
        <v>562</v>
      </c>
      <c r="G384" s="12"/>
      <c r="H384" s="12"/>
      <c r="I384" s="160"/>
      <c r="J384" s="169">
        <f>BK384</f>
        <v>0</v>
      </c>
      <c r="K384" s="12"/>
      <c r="L384" s="157"/>
      <c r="M384" s="162"/>
      <c r="N384" s="163"/>
      <c r="O384" s="163"/>
      <c r="P384" s="164">
        <f>SUM(P385:P492)</f>
        <v>0</v>
      </c>
      <c r="Q384" s="163"/>
      <c r="R384" s="164">
        <f>SUM(R385:R492)</f>
        <v>68.768951000000001</v>
      </c>
      <c r="S384" s="163"/>
      <c r="T384" s="165">
        <f>SUM(T385:T492)</f>
        <v>0.90500000000000003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158" t="s">
        <v>86</v>
      </c>
      <c r="AT384" s="166" t="s">
        <v>77</v>
      </c>
      <c r="AU384" s="166" t="s">
        <v>86</v>
      </c>
      <c r="AY384" s="158" t="s">
        <v>129</v>
      </c>
      <c r="BK384" s="167">
        <f>SUM(BK385:BK492)</f>
        <v>0</v>
      </c>
    </row>
    <row r="385" s="2" customFormat="1" ht="24.15" customHeight="1">
      <c r="A385" s="37"/>
      <c r="B385" s="170"/>
      <c r="C385" s="171" t="s">
        <v>563</v>
      </c>
      <c r="D385" s="171" t="s">
        <v>131</v>
      </c>
      <c r="E385" s="172" t="s">
        <v>564</v>
      </c>
      <c r="F385" s="173" t="s">
        <v>565</v>
      </c>
      <c r="G385" s="174" t="s">
        <v>134</v>
      </c>
      <c r="H385" s="175">
        <v>1</v>
      </c>
      <c r="I385" s="176"/>
      <c r="J385" s="177">
        <f>ROUND(I385*H385,2)</f>
        <v>0</v>
      </c>
      <c r="K385" s="173" t="s">
        <v>135</v>
      </c>
      <c r="L385" s="38"/>
      <c r="M385" s="178" t="s">
        <v>1</v>
      </c>
      <c r="N385" s="179" t="s">
        <v>43</v>
      </c>
      <c r="O385" s="76"/>
      <c r="P385" s="180">
        <f>O385*H385</f>
        <v>0</v>
      </c>
      <c r="Q385" s="180">
        <v>0.11171</v>
      </c>
      <c r="R385" s="180">
        <f>Q385*H385</f>
        <v>0.11171</v>
      </c>
      <c r="S385" s="180">
        <v>0</v>
      </c>
      <c r="T385" s="181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82" t="s">
        <v>136</v>
      </c>
      <c r="AT385" s="182" t="s">
        <v>131</v>
      </c>
      <c r="AU385" s="182" t="s">
        <v>88</v>
      </c>
      <c r="AY385" s="18" t="s">
        <v>129</v>
      </c>
      <c r="BE385" s="183">
        <f>IF(N385="základní",J385,0)</f>
        <v>0</v>
      </c>
      <c r="BF385" s="183">
        <f>IF(N385="snížená",J385,0)</f>
        <v>0</v>
      </c>
      <c r="BG385" s="183">
        <f>IF(N385="zákl. přenesená",J385,0)</f>
        <v>0</v>
      </c>
      <c r="BH385" s="183">
        <f>IF(N385="sníž. přenesená",J385,0)</f>
        <v>0</v>
      </c>
      <c r="BI385" s="183">
        <f>IF(N385="nulová",J385,0)</f>
        <v>0</v>
      </c>
      <c r="BJ385" s="18" t="s">
        <v>86</v>
      </c>
      <c r="BK385" s="183">
        <f>ROUND(I385*H385,2)</f>
        <v>0</v>
      </c>
      <c r="BL385" s="18" t="s">
        <v>136</v>
      </c>
      <c r="BM385" s="182" t="s">
        <v>566</v>
      </c>
    </row>
    <row r="386" s="2" customFormat="1">
      <c r="A386" s="37"/>
      <c r="B386" s="38"/>
      <c r="C386" s="37"/>
      <c r="D386" s="184" t="s">
        <v>138</v>
      </c>
      <c r="E386" s="37"/>
      <c r="F386" s="185" t="s">
        <v>567</v>
      </c>
      <c r="G386" s="37"/>
      <c r="H386" s="37"/>
      <c r="I386" s="186"/>
      <c r="J386" s="37"/>
      <c r="K386" s="37"/>
      <c r="L386" s="38"/>
      <c r="M386" s="187"/>
      <c r="N386" s="188"/>
      <c r="O386" s="76"/>
      <c r="P386" s="76"/>
      <c r="Q386" s="76"/>
      <c r="R386" s="76"/>
      <c r="S386" s="76"/>
      <c r="T386" s="7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T386" s="18" t="s">
        <v>138</v>
      </c>
      <c r="AU386" s="18" t="s">
        <v>88</v>
      </c>
    </row>
    <row r="387" s="2" customFormat="1" ht="24.15" customHeight="1">
      <c r="A387" s="37"/>
      <c r="B387" s="170"/>
      <c r="C387" s="206" t="s">
        <v>568</v>
      </c>
      <c r="D387" s="206" t="s">
        <v>242</v>
      </c>
      <c r="E387" s="207" t="s">
        <v>569</v>
      </c>
      <c r="F387" s="208" t="s">
        <v>570</v>
      </c>
      <c r="G387" s="209" t="s">
        <v>134</v>
      </c>
      <c r="H387" s="210">
        <v>1</v>
      </c>
      <c r="I387" s="211"/>
      <c r="J387" s="212">
        <f>ROUND(I387*H387,2)</f>
        <v>0</v>
      </c>
      <c r="K387" s="208" t="s">
        <v>135</v>
      </c>
      <c r="L387" s="213"/>
      <c r="M387" s="214" t="s">
        <v>1</v>
      </c>
      <c r="N387" s="215" t="s">
        <v>43</v>
      </c>
      <c r="O387" s="76"/>
      <c r="P387" s="180">
        <f>O387*H387</f>
        <v>0</v>
      </c>
      <c r="Q387" s="180">
        <v>0.0060000000000000001</v>
      </c>
      <c r="R387" s="180">
        <f>Q387*H387</f>
        <v>0.0060000000000000001</v>
      </c>
      <c r="S387" s="180">
        <v>0</v>
      </c>
      <c r="T387" s="181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182" t="s">
        <v>173</v>
      </c>
      <c r="AT387" s="182" t="s">
        <v>242</v>
      </c>
      <c r="AU387" s="182" t="s">
        <v>88</v>
      </c>
      <c r="AY387" s="18" t="s">
        <v>129</v>
      </c>
      <c r="BE387" s="183">
        <f>IF(N387="základní",J387,0)</f>
        <v>0</v>
      </c>
      <c r="BF387" s="183">
        <f>IF(N387="snížená",J387,0)</f>
        <v>0</v>
      </c>
      <c r="BG387" s="183">
        <f>IF(N387="zákl. přenesená",J387,0)</f>
        <v>0</v>
      </c>
      <c r="BH387" s="183">
        <f>IF(N387="sníž. přenesená",J387,0)</f>
        <v>0</v>
      </c>
      <c r="BI387" s="183">
        <f>IF(N387="nulová",J387,0)</f>
        <v>0</v>
      </c>
      <c r="BJ387" s="18" t="s">
        <v>86</v>
      </c>
      <c r="BK387" s="183">
        <f>ROUND(I387*H387,2)</f>
        <v>0</v>
      </c>
      <c r="BL387" s="18" t="s">
        <v>136</v>
      </c>
      <c r="BM387" s="182" t="s">
        <v>571</v>
      </c>
    </row>
    <row r="388" s="2" customFormat="1" ht="16.5" customHeight="1">
      <c r="A388" s="37"/>
      <c r="B388" s="170"/>
      <c r="C388" s="171" t="s">
        <v>572</v>
      </c>
      <c r="D388" s="171" t="s">
        <v>131</v>
      </c>
      <c r="E388" s="172" t="s">
        <v>573</v>
      </c>
      <c r="F388" s="173" t="s">
        <v>574</v>
      </c>
      <c r="G388" s="174" t="s">
        <v>134</v>
      </c>
      <c r="H388" s="175">
        <v>13</v>
      </c>
      <c r="I388" s="176"/>
      <c r="J388" s="177">
        <f>ROUND(I388*H388,2)</f>
        <v>0</v>
      </c>
      <c r="K388" s="173" t="s">
        <v>135</v>
      </c>
      <c r="L388" s="38"/>
      <c r="M388" s="178" t="s">
        <v>1</v>
      </c>
      <c r="N388" s="179" t="s">
        <v>43</v>
      </c>
      <c r="O388" s="76"/>
      <c r="P388" s="180">
        <f>O388*H388</f>
        <v>0</v>
      </c>
      <c r="Q388" s="180">
        <v>0.0060000000000000001</v>
      </c>
      <c r="R388" s="180">
        <f>Q388*H388</f>
        <v>0.078</v>
      </c>
      <c r="S388" s="180">
        <v>0</v>
      </c>
      <c r="T388" s="181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82" t="s">
        <v>136</v>
      </c>
      <c r="AT388" s="182" t="s">
        <v>131</v>
      </c>
      <c r="AU388" s="182" t="s">
        <v>88</v>
      </c>
      <c r="AY388" s="18" t="s">
        <v>129</v>
      </c>
      <c r="BE388" s="183">
        <f>IF(N388="základní",J388,0)</f>
        <v>0</v>
      </c>
      <c r="BF388" s="183">
        <f>IF(N388="snížená",J388,0)</f>
        <v>0</v>
      </c>
      <c r="BG388" s="183">
        <f>IF(N388="zákl. přenesená",J388,0)</f>
        <v>0</v>
      </c>
      <c r="BH388" s="183">
        <f>IF(N388="sníž. přenesená",J388,0)</f>
        <v>0</v>
      </c>
      <c r="BI388" s="183">
        <f>IF(N388="nulová",J388,0)</f>
        <v>0</v>
      </c>
      <c r="BJ388" s="18" t="s">
        <v>86</v>
      </c>
      <c r="BK388" s="183">
        <f>ROUND(I388*H388,2)</f>
        <v>0</v>
      </c>
      <c r="BL388" s="18" t="s">
        <v>136</v>
      </c>
      <c r="BM388" s="182" t="s">
        <v>575</v>
      </c>
    </row>
    <row r="389" s="2" customFormat="1">
      <c r="A389" s="37"/>
      <c r="B389" s="38"/>
      <c r="C389" s="37"/>
      <c r="D389" s="184" t="s">
        <v>138</v>
      </c>
      <c r="E389" s="37"/>
      <c r="F389" s="185" t="s">
        <v>576</v>
      </c>
      <c r="G389" s="37"/>
      <c r="H389" s="37"/>
      <c r="I389" s="186"/>
      <c r="J389" s="37"/>
      <c r="K389" s="37"/>
      <c r="L389" s="38"/>
      <c r="M389" s="187"/>
      <c r="N389" s="188"/>
      <c r="O389" s="76"/>
      <c r="P389" s="76"/>
      <c r="Q389" s="76"/>
      <c r="R389" s="76"/>
      <c r="S389" s="76"/>
      <c r="T389" s="7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8" t="s">
        <v>138</v>
      </c>
      <c r="AU389" s="18" t="s">
        <v>88</v>
      </c>
    </row>
    <row r="390" s="2" customFormat="1" ht="16.5" customHeight="1">
      <c r="A390" s="37"/>
      <c r="B390" s="170"/>
      <c r="C390" s="206" t="s">
        <v>577</v>
      </c>
      <c r="D390" s="206" t="s">
        <v>242</v>
      </c>
      <c r="E390" s="207" t="s">
        <v>578</v>
      </c>
      <c r="F390" s="208" t="s">
        <v>579</v>
      </c>
      <c r="G390" s="209" t="s">
        <v>134</v>
      </c>
      <c r="H390" s="210">
        <v>13</v>
      </c>
      <c r="I390" s="211"/>
      <c r="J390" s="212">
        <f>ROUND(I390*H390,2)</f>
        <v>0</v>
      </c>
      <c r="K390" s="208" t="s">
        <v>135</v>
      </c>
      <c r="L390" s="213"/>
      <c r="M390" s="214" t="s">
        <v>1</v>
      </c>
      <c r="N390" s="215" t="s">
        <v>43</v>
      </c>
      <c r="O390" s="76"/>
      <c r="P390" s="180">
        <f>O390*H390</f>
        <v>0</v>
      </c>
      <c r="Q390" s="180">
        <v>0.017000000000000001</v>
      </c>
      <c r="R390" s="180">
        <f>Q390*H390</f>
        <v>0.22100000000000003</v>
      </c>
      <c r="S390" s="180">
        <v>0</v>
      </c>
      <c r="T390" s="181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82" t="s">
        <v>173</v>
      </c>
      <c r="AT390" s="182" t="s">
        <v>242</v>
      </c>
      <c r="AU390" s="182" t="s">
        <v>88</v>
      </c>
      <c r="AY390" s="18" t="s">
        <v>129</v>
      </c>
      <c r="BE390" s="183">
        <f>IF(N390="základní",J390,0)</f>
        <v>0</v>
      </c>
      <c r="BF390" s="183">
        <f>IF(N390="snížená",J390,0)</f>
        <v>0</v>
      </c>
      <c r="BG390" s="183">
        <f>IF(N390="zákl. přenesená",J390,0)</f>
        <v>0</v>
      </c>
      <c r="BH390" s="183">
        <f>IF(N390="sníž. přenesená",J390,0)</f>
        <v>0</v>
      </c>
      <c r="BI390" s="183">
        <f>IF(N390="nulová",J390,0)</f>
        <v>0</v>
      </c>
      <c r="BJ390" s="18" t="s">
        <v>86</v>
      </c>
      <c r="BK390" s="183">
        <f>ROUND(I390*H390,2)</f>
        <v>0</v>
      </c>
      <c r="BL390" s="18" t="s">
        <v>136</v>
      </c>
      <c r="BM390" s="182" t="s">
        <v>580</v>
      </c>
    </row>
    <row r="391" s="2" customFormat="1" ht="24.15" customHeight="1">
      <c r="A391" s="37"/>
      <c r="B391" s="170"/>
      <c r="C391" s="171" t="s">
        <v>581</v>
      </c>
      <c r="D391" s="171" t="s">
        <v>131</v>
      </c>
      <c r="E391" s="172" t="s">
        <v>582</v>
      </c>
      <c r="F391" s="173" t="s">
        <v>583</v>
      </c>
      <c r="G391" s="174" t="s">
        <v>134</v>
      </c>
      <c r="H391" s="175">
        <v>8</v>
      </c>
      <c r="I391" s="176"/>
      <c r="J391" s="177">
        <f>ROUND(I391*H391,2)</f>
        <v>0</v>
      </c>
      <c r="K391" s="173" t="s">
        <v>135</v>
      </c>
      <c r="L391" s="38"/>
      <c r="M391" s="178" t="s">
        <v>1</v>
      </c>
      <c r="N391" s="179" t="s">
        <v>43</v>
      </c>
      <c r="O391" s="76"/>
      <c r="P391" s="180">
        <f>O391*H391</f>
        <v>0</v>
      </c>
      <c r="Q391" s="180">
        <v>0.00069999999999999999</v>
      </c>
      <c r="R391" s="180">
        <f>Q391*H391</f>
        <v>0.0055999999999999999</v>
      </c>
      <c r="S391" s="180">
        <v>0</v>
      </c>
      <c r="T391" s="181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2" t="s">
        <v>136</v>
      </c>
      <c r="AT391" s="182" t="s">
        <v>131</v>
      </c>
      <c r="AU391" s="182" t="s">
        <v>88</v>
      </c>
      <c r="AY391" s="18" t="s">
        <v>129</v>
      </c>
      <c r="BE391" s="183">
        <f>IF(N391="základní",J391,0)</f>
        <v>0</v>
      </c>
      <c r="BF391" s="183">
        <f>IF(N391="snížená",J391,0)</f>
        <v>0</v>
      </c>
      <c r="BG391" s="183">
        <f>IF(N391="zákl. přenesená",J391,0)</f>
        <v>0</v>
      </c>
      <c r="BH391" s="183">
        <f>IF(N391="sníž. přenesená",J391,0)</f>
        <v>0</v>
      </c>
      <c r="BI391" s="183">
        <f>IF(N391="nulová",J391,0)</f>
        <v>0</v>
      </c>
      <c r="BJ391" s="18" t="s">
        <v>86</v>
      </c>
      <c r="BK391" s="183">
        <f>ROUND(I391*H391,2)</f>
        <v>0</v>
      </c>
      <c r="BL391" s="18" t="s">
        <v>136</v>
      </c>
      <c r="BM391" s="182" t="s">
        <v>584</v>
      </c>
    </row>
    <row r="392" s="2" customFormat="1">
      <c r="A392" s="37"/>
      <c r="B392" s="38"/>
      <c r="C392" s="37"/>
      <c r="D392" s="184" t="s">
        <v>138</v>
      </c>
      <c r="E392" s="37"/>
      <c r="F392" s="185" t="s">
        <v>585</v>
      </c>
      <c r="G392" s="37"/>
      <c r="H392" s="37"/>
      <c r="I392" s="186"/>
      <c r="J392" s="37"/>
      <c r="K392" s="37"/>
      <c r="L392" s="38"/>
      <c r="M392" s="187"/>
      <c r="N392" s="188"/>
      <c r="O392" s="76"/>
      <c r="P392" s="76"/>
      <c r="Q392" s="76"/>
      <c r="R392" s="76"/>
      <c r="S392" s="76"/>
      <c r="T392" s="7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8" t="s">
        <v>138</v>
      </c>
      <c r="AU392" s="18" t="s">
        <v>88</v>
      </c>
    </row>
    <row r="393" s="13" customFormat="1">
      <c r="A393" s="13"/>
      <c r="B393" s="189"/>
      <c r="C393" s="13"/>
      <c r="D393" s="190" t="s">
        <v>145</v>
      </c>
      <c r="E393" s="191" t="s">
        <v>1</v>
      </c>
      <c r="F393" s="192" t="s">
        <v>586</v>
      </c>
      <c r="G393" s="13"/>
      <c r="H393" s="193">
        <v>6</v>
      </c>
      <c r="I393" s="194"/>
      <c r="J393" s="13"/>
      <c r="K393" s="13"/>
      <c r="L393" s="189"/>
      <c r="M393" s="195"/>
      <c r="N393" s="196"/>
      <c r="O393" s="196"/>
      <c r="P393" s="196"/>
      <c r="Q393" s="196"/>
      <c r="R393" s="196"/>
      <c r="S393" s="196"/>
      <c r="T393" s="197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191" t="s">
        <v>145</v>
      </c>
      <c r="AU393" s="191" t="s">
        <v>88</v>
      </c>
      <c r="AV393" s="13" t="s">
        <v>88</v>
      </c>
      <c r="AW393" s="13" t="s">
        <v>33</v>
      </c>
      <c r="AX393" s="13" t="s">
        <v>78</v>
      </c>
      <c r="AY393" s="191" t="s">
        <v>129</v>
      </c>
    </row>
    <row r="394" s="13" customFormat="1">
      <c r="A394" s="13"/>
      <c r="B394" s="189"/>
      <c r="C394" s="13"/>
      <c r="D394" s="190" t="s">
        <v>145</v>
      </c>
      <c r="E394" s="191" t="s">
        <v>1</v>
      </c>
      <c r="F394" s="192" t="s">
        <v>587</v>
      </c>
      <c r="G394" s="13"/>
      <c r="H394" s="193">
        <v>2</v>
      </c>
      <c r="I394" s="194"/>
      <c r="J394" s="13"/>
      <c r="K394" s="13"/>
      <c r="L394" s="189"/>
      <c r="M394" s="195"/>
      <c r="N394" s="196"/>
      <c r="O394" s="196"/>
      <c r="P394" s="196"/>
      <c r="Q394" s="196"/>
      <c r="R394" s="196"/>
      <c r="S394" s="196"/>
      <c r="T394" s="197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1" t="s">
        <v>145</v>
      </c>
      <c r="AU394" s="191" t="s">
        <v>88</v>
      </c>
      <c r="AV394" s="13" t="s">
        <v>88</v>
      </c>
      <c r="AW394" s="13" t="s">
        <v>33</v>
      </c>
      <c r="AX394" s="13" t="s">
        <v>78</v>
      </c>
      <c r="AY394" s="191" t="s">
        <v>129</v>
      </c>
    </row>
    <row r="395" s="14" customFormat="1">
      <c r="A395" s="14"/>
      <c r="B395" s="198"/>
      <c r="C395" s="14"/>
      <c r="D395" s="190" t="s">
        <v>145</v>
      </c>
      <c r="E395" s="199" t="s">
        <v>1</v>
      </c>
      <c r="F395" s="200" t="s">
        <v>148</v>
      </c>
      <c r="G395" s="14"/>
      <c r="H395" s="201">
        <v>8</v>
      </c>
      <c r="I395" s="202"/>
      <c r="J395" s="14"/>
      <c r="K395" s="14"/>
      <c r="L395" s="198"/>
      <c r="M395" s="203"/>
      <c r="N395" s="204"/>
      <c r="O395" s="204"/>
      <c r="P395" s="204"/>
      <c r="Q395" s="204"/>
      <c r="R395" s="204"/>
      <c r="S395" s="204"/>
      <c r="T395" s="20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199" t="s">
        <v>145</v>
      </c>
      <c r="AU395" s="199" t="s">
        <v>88</v>
      </c>
      <c r="AV395" s="14" t="s">
        <v>136</v>
      </c>
      <c r="AW395" s="14" t="s">
        <v>33</v>
      </c>
      <c r="AX395" s="14" t="s">
        <v>86</v>
      </c>
      <c r="AY395" s="199" t="s">
        <v>129</v>
      </c>
    </row>
    <row r="396" s="2" customFormat="1" ht="16.5" customHeight="1">
      <c r="A396" s="37"/>
      <c r="B396" s="170"/>
      <c r="C396" s="206" t="s">
        <v>588</v>
      </c>
      <c r="D396" s="206" t="s">
        <v>242</v>
      </c>
      <c r="E396" s="207" t="s">
        <v>589</v>
      </c>
      <c r="F396" s="208" t="s">
        <v>590</v>
      </c>
      <c r="G396" s="209" t="s">
        <v>134</v>
      </c>
      <c r="H396" s="210">
        <v>2</v>
      </c>
      <c r="I396" s="211"/>
      <c r="J396" s="212">
        <f>ROUND(I396*H396,2)</f>
        <v>0</v>
      </c>
      <c r="K396" s="208" t="s">
        <v>135</v>
      </c>
      <c r="L396" s="213"/>
      <c r="M396" s="214" t="s">
        <v>1</v>
      </c>
      <c r="N396" s="215" t="s">
        <v>43</v>
      </c>
      <c r="O396" s="76"/>
      <c r="P396" s="180">
        <f>O396*H396</f>
        <v>0</v>
      </c>
      <c r="Q396" s="180">
        <v>0.0040000000000000001</v>
      </c>
      <c r="R396" s="180">
        <f>Q396*H396</f>
        <v>0.0080000000000000002</v>
      </c>
      <c r="S396" s="180">
        <v>0</v>
      </c>
      <c r="T396" s="181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182" t="s">
        <v>173</v>
      </c>
      <c r="AT396" s="182" t="s">
        <v>242</v>
      </c>
      <c r="AU396" s="182" t="s">
        <v>88</v>
      </c>
      <c r="AY396" s="18" t="s">
        <v>129</v>
      </c>
      <c r="BE396" s="183">
        <f>IF(N396="základní",J396,0)</f>
        <v>0</v>
      </c>
      <c r="BF396" s="183">
        <f>IF(N396="snížená",J396,0)</f>
        <v>0</v>
      </c>
      <c r="BG396" s="183">
        <f>IF(N396="zákl. přenesená",J396,0)</f>
        <v>0</v>
      </c>
      <c r="BH396" s="183">
        <f>IF(N396="sníž. přenesená",J396,0)</f>
        <v>0</v>
      </c>
      <c r="BI396" s="183">
        <f>IF(N396="nulová",J396,0)</f>
        <v>0</v>
      </c>
      <c r="BJ396" s="18" t="s">
        <v>86</v>
      </c>
      <c r="BK396" s="183">
        <f>ROUND(I396*H396,2)</f>
        <v>0</v>
      </c>
      <c r="BL396" s="18" t="s">
        <v>136</v>
      </c>
      <c r="BM396" s="182" t="s">
        <v>591</v>
      </c>
    </row>
    <row r="397" s="13" customFormat="1">
      <c r="A397" s="13"/>
      <c r="B397" s="189"/>
      <c r="C397" s="13"/>
      <c r="D397" s="190" t="s">
        <v>145</v>
      </c>
      <c r="E397" s="191" t="s">
        <v>1</v>
      </c>
      <c r="F397" s="192" t="s">
        <v>592</v>
      </c>
      <c r="G397" s="13"/>
      <c r="H397" s="193">
        <v>2</v>
      </c>
      <c r="I397" s="194"/>
      <c r="J397" s="13"/>
      <c r="K397" s="13"/>
      <c r="L397" s="189"/>
      <c r="M397" s="195"/>
      <c r="N397" s="196"/>
      <c r="O397" s="196"/>
      <c r="P397" s="196"/>
      <c r="Q397" s="196"/>
      <c r="R397" s="196"/>
      <c r="S397" s="196"/>
      <c r="T397" s="19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191" t="s">
        <v>145</v>
      </c>
      <c r="AU397" s="191" t="s">
        <v>88</v>
      </c>
      <c r="AV397" s="13" t="s">
        <v>88</v>
      </c>
      <c r="AW397" s="13" t="s">
        <v>33</v>
      </c>
      <c r="AX397" s="13" t="s">
        <v>86</v>
      </c>
      <c r="AY397" s="191" t="s">
        <v>129</v>
      </c>
    </row>
    <row r="398" s="2" customFormat="1" ht="16.5" customHeight="1">
      <c r="A398" s="37"/>
      <c r="B398" s="170"/>
      <c r="C398" s="206" t="s">
        <v>593</v>
      </c>
      <c r="D398" s="206" t="s">
        <v>242</v>
      </c>
      <c r="E398" s="207" t="s">
        <v>594</v>
      </c>
      <c r="F398" s="208" t="s">
        <v>595</v>
      </c>
      <c r="G398" s="209" t="s">
        <v>134</v>
      </c>
      <c r="H398" s="210">
        <v>1</v>
      </c>
      <c r="I398" s="211"/>
      <c r="J398" s="212">
        <f>ROUND(I398*H398,2)</f>
        <v>0</v>
      </c>
      <c r="K398" s="208" t="s">
        <v>135</v>
      </c>
      <c r="L398" s="213"/>
      <c r="M398" s="214" t="s">
        <v>1</v>
      </c>
      <c r="N398" s="215" t="s">
        <v>43</v>
      </c>
      <c r="O398" s="76"/>
      <c r="P398" s="180">
        <f>O398*H398</f>
        <v>0</v>
      </c>
      <c r="Q398" s="180">
        <v>0.0040000000000000001</v>
      </c>
      <c r="R398" s="180">
        <f>Q398*H398</f>
        <v>0.0040000000000000001</v>
      </c>
      <c r="S398" s="180">
        <v>0</v>
      </c>
      <c r="T398" s="181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82" t="s">
        <v>173</v>
      </c>
      <c r="AT398" s="182" t="s">
        <v>242</v>
      </c>
      <c r="AU398" s="182" t="s">
        <v>88</v>
      </c>
      <c r="AY398" s="18" t="s">
        <v>129</v>
      </c>
      <c r="BE398" s="183">
        <f>IF(N398="základní",J398,0)</f>
        <v>0</v>
      </c>
      <c r="BF398" s="183">
        <f>IF(N398="snížená",J398,0)</f>
        <v>0</v>
      </c>
      <c r="BG398" s="183">
        <f>IF(N398="zákl. přenesená",J398,0)</f>
        <v>0</v>
      </c>
      <c r="BH398" s="183">
        <f>IF(N398="sníž. přenesená",J398,0)</f>
        <v>0</v>
      </c>
      <c r="BI398" s="183">
        <f>IF(N398="nulová",J398,0)</f>
        <v>0</v>
      </c>
      <c r="BJ398" s="18" t="s">
        <v>86</v>
      </c>
      <c r="BK398" s="183">
        <f>ROUND(I398*H398,2)</f>
        <v>0</v>
      </c>
      <c r="BL398" s="18" t="s">
        <v>136</v>
      </c>
      <c r="BM398" s="182" t="s">
        <v>596</v>
      </c>
    </row>
    <row r="399" s="13" customFormat="1">
      <c r="A399" s="13"/>
      <c r="B399" s="189"/>
      <c r="C399" s="13"/>
      <c r="D399" s="190" t="s">
        <v>145</v>
      </c>
      <c r="E399" s="191" t="s">
        <v>1</v>
      </c>
      <c r="F399" s="192" t="s">
        <v>597</v>
      </c>
      <c r="G399" s="13"/>
      <c r="H399" s="193">
        <v>1</v>
      </c>
      <c r="I399" s="194"/>
      <c r="J399" s="13"/>
      <c r="K399" s="13"/>
      <c r="L399" s="189"/>
      <c r="M399" s="195"/>
      <c r="N399" s="196"/>
      <c r="O399" s="196"/>
      <c r="P399" s="196"/>
      <c r="Q399" s="196"/>
      <c r="R399" s="196"/>
      <c r="S399" s="196"/>
      <c r="T399" s="197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191" t="s">
        <v>145</v>
      </c>
      <c r="AU399" s="191" t="s">
        <v>88</v>
      </c>
      <c r="AV399" s="13" t="s">
        <v>88</v>
      </c>
      <c r="AW399" s="13" t="s">
        <v>33</v>
      </c>
      <c r="AX399" s="13" t="s">
        <v>86</v>
      </c>
      <c r="AY399" s="191" t="s">
        <v>129</v>
      </c>
    </row>
    <row r="400" s="2" customFormat="1" ht="24.15" customHeight="1">
      <c r="A400" s="37"/>
      <c r="B400" s="170"/>
      <c r="C400" s="206" t="s">
        <v>598</v>
      </c>
      <c r="D400" s="206" t="s">
        <v>242</v>
      </c>
      <c r="E400" s="207" t="s">
        <v>599</v>
      </c>
      <c r="F400" s="208" t="s">
        <v>600</v>
      </c>
      <c r="G400" s="209" t="s">
        <v>134</v>
      </c>
      <c r="H400" s="210">
        <v>1</v>
      </c>
      <c r="I400" s="211"/>
      <c r="J400" s="212">
        <f>ROUND(I400*H400,2)</f>
        <v>0</v>
      </c>
      <c r="K400" s="208" t="s">
        <v>135</v>
      </c>
      <c r="L400" s="213"/>
      <c r="M400" s="214" t="s">
        <v>1</v>
      </c>
      <c r="N400" s="215" t="s">
        <v>43</v>
      </c>
      <c r="O400" s="76"/>
      <c r="P400" s="180">
        <f>O400*H400</f>
        <v>0</v>
      </c>
      <c r="Q400" s="180">
        <v>0.0025000000000000001</v>
      </c>
      <c r="R400" s="180">
        <f>Q400*H400</f>
        <v>0.0025000000000000001</v>
      </c>
      <c r="S400" s="180">
        <v>0</v>
      </c>
      <c r="T400" s="181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182" t="s">
        <v>173</v>
      </c>
      <c r="AT400" s="182" t="s">
        <v>242</v>
      </c>
      <c r="AU400" s="182" t="s">
        <v>88</v>
      </c>
      <c r="AY400" s="18" t="s">
        <v>129</v>
      </c>
      <c r="BE400" s="183">
        <f>IF(N400="základní",J400,0)</f>
        <v>0</v>
      </c>
      <c r="BF400" s="183">
        <f>IF(N400="snížená",J400,0)</f>
        <v>0</v>
      </c>
      <c r="BG400" s="183">
        <f>IF(N400="zákl. přenesená",J400,0)</f>
        <v>0</v>
      </c>
      <c r="BH400" s="183">
        <f>IF(N400="sníž. přenesená",J400,0)</f>
        <v>0</v>
      </c>
      <c r="BI400" s="183">
        <f>IF(N400="nulová",J400,0)</f>
        <v>0</v>
      </c>
      <c r="BJ400" s="18" t="s">
        <v>86</v>
      </c>
      <c r="BK400" s="183">
        <f>ROUND(I400*H400,2)</f>
        <v>0</v>
      </c>
      <c r="BL400" s="18" t="s">
        <v>136</v>
      </c>
      <c r="BM400" s="182" t="s">
        <v>601</v>
      </c>
    </row>
    <row r="401" s="13" customFormat="1">
      <c r="A401" s="13"/>
      <c r="B401" s="189"/>
      <c r="C401" s="13"/>
      <c r="D401" s="190" t="s">
        <v>145</v>
      </c>
      <c r="E401" s="191" t="s">
        <v>1</v>
      </c>
      <c r="F401" s="192" t="s">
        <v>602</v>
      </c>
      <c r="G401" s="13"/>
      <c r="H401" s="193">
        <v>1</v>
      </c>
      <c r="I401" s="194"/>
      <c r="J401" s="13"/>
      <c r="K401" s="13"/>
      <c r="L401" s="189"/>
      <c r="M401" s="195"/>
      <c r="N401" s="196"/>
      <c r="O401" s="196"/>
      <c r="P401" s="196"/>
      <c r="Q401" s="196"/>
      <c r="R401" s="196"/>
      <c r="S401" s="196"/>
      <c r="T401" s="197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191" t="s">
        <v>145</v>
      </c>
      <c r="AU401" s="191" t="s">
        <v>88</v>
      </c>
      <c r="AV401" s="13" t="s">
        <v>88</v>
      </c>
      <c r="AW401" s="13" t="s">
        <v>33</v>
      </c>
      <c r="AX401" s="13" t="s">
        <v>86</v>
      </c>
      <c r="AY401" s="191" t="s">
        <v>129</v>
      </c>
    </row>
    <row r="402" s="2" customFormat="1" ht="24.15" customHeight="1">
      <c r="A402" s="37"/>
      <c r="B402" s="170"/>
      <c r="C402" s="206" t="s">
        <v>603</v>
      </c>
      <c r="D402" s="206" t="s">
        <v>242</v>
      </c>
      <c r="E402" s="207" t="s">
        <v>604</v>
      </c>
      <c r="F402" s="208" t="s">
        <v>605</v>
      </c>
      <c r="G402" s="209" t="s">
        <v>134</v>
      </c>
      <c r="H402" s="210">
        <v>2</v>
      </c>
      <c r="I402" s="211"/>
      <c r="J402" s="212">
        <f>ROUND(I402*H402,2)</f>
        <v>0</v>
      </c>
      <c r="K402" s="208" t="s">
        <v>135</v>
      </c>
      <c r="L402" s="213"/>
      <c r="M402" s="214" t="s">
        <v>1</v>
      </c>
      <c r="N402" s="215" t="s">
        <v>43</v>
      </c>
      <c r="O402" s="76"/>
      <c r="P402" s="180">
        <f>O402*H402</f>
        <v>0</v>
      </c>
      <c r="Q402" s="180">
        <v>0.0035000000000000001</v>
      </c>
      <c r="R402" s="180">
        <f>Q402*H402</f>
        <v>0.0070000000000000001</v>
      </c>
      <c r="S402" s="180">
        <v>0</v>
      </c>
      <c r="T402" s="181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82" t="s">
        <v>173</v>
      </c>
      <c r="AT402" s="182" t="s">
        <v>242</v>
      </c>
      <c r="AU402" s="182" t="s">
        <v>88</v>
      </c>
      <c r="AY402" s="18" t="s">
        <v>129</v>
      </c>
      <c r="BE402" s="183">
        <f>IF(N402="základní",J402,0)</f>
        <v>0</v>
      </c>
      <c r="BF402" s="183">
        <f>IF(N402="snížená",J402,0)</f>
        <v>0</v>
      </c>
      <c r="BG402" s="183">
        <f>IF(N402="zákl. přenesená",J402,0)</f>
        <v>0</v>
      </c>
      <c r="BH402" s="183">
        <f>IF(N402="sníž. přenesená",J402,0)</f>
        <v>0</v>
      </c>
      <c r="BI402" s="183">
        <f>IF(N402="nulová",J402,0)</f>
        <v>0</v>
      </c>
      <c r="BJ402" s="18" t="s">
        <v>86</v>
      </c>
      <c r="BK402" s="183">
        <f>ROUND(I402*H402,2)</f>
        <v>0</v>
      </c>
      <c r="BL402" s="18" t="s">
        <v>136</v>
      </c>
      <c r="BM402" s="182" t="s">
        <v>606</v>
      </c>
    </row>
    <row r="403" s="13" customFormat="1">
      <c r="A403" s="13"/>
      <c r="B403" s="189"/>
      <c r="C403" s="13"/>
      <c r="D403" s="190" t="s">
        <v>145</v>
      </c>
      <c r="E403" s="191" t="s">
        <v>1</v>
      </c>
      <c r="F403" s="192" t="s">
        <v>607</v>
      </c>
      <c r="G403" s="13"/>
      <c r="H403" s="193">
        <v>2</v>
      </c>
      <c r="I403" s="194"/>
      <c r="J403" s="13"/>
      <c r="K403" s="13"/>
      <c r="L403" s="189"/>
      <c r="M403" s="195"/>
      <c r="N403" s="196"/>
      <c r="O403" s="196"/>
      <c r="P403" s="196"/>
      <c r="Q403" s="196"/>
      <c r="R403" s="196"/>
      <c r="S403" s="196"/>
      <c r="T403" s="197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91" t="s">
        <v>145</v>
      </c>
      <c r="AU403" s="191" t="s">
        <v>88</v>
      </c>
      <c r="AV403" s="13" t="s">
        <v>88</v>
      </c>
      <c r="AW403" s="13" t="s">
        <v>33</v>
      </c>
      <c r="AX403" s="13" t="s">
        <v>86</v>
      </c>
      <c r="AY403" s="191" t="s">
        <v>129</v>
      </c>
    </row>
    <row r="404" s="2" customFormat="1" ht="24.15" customHeight="1">
      <c r="A404" s="37"/>
      <c r="B404" s="170"/>
      <c r="C404" s="171" t="s">
        <v>608</v>
      </c>
      <c r="D404" s="171" t="s">
        <v>131</v>
      </c>
      <c r="E404" s="172" t="s">
        <v>609</v>
      </c>
      <c r="F404" s="173" t="s">
        <v>610</v>
      </c>
      <c r="G404" s="174" t="s">
        <v>134</v>
      </c>
      <c r="H404" s="175">
        <v>5</v>
      </c>
      <c r="I404" s="176"/>
      <c r="J404" s="177">
        <f>ROUND(I404*H404,2)</f>
        <v>0</v>
      </c>
      <c r="K404" s="173" t="s">
        <v>135</v>
      </c>
      <c r="L404" s="38"/>
      <c r="M404" s="178" t="s">
        <v>1</v>
      </c>
      <c r="N404" s="179" t="s">
        <v>43</v>
      </c>
      <c r="O404" s="76"/>
      <c r="P404" s="180">
        <f>O404*H404</f>
        <v>0</v>
      </c>
      <c r="Q404" s="180">
        <v>0.11276</v>
      </c>
      <c r="R404" s="180">
        <f>Q404*H404</f>
        <v>0.56379999999999997</v>
      </c>
      <c r="S404" s="180">
        <v>0</v>
      </c>
      <c r="T404" s="181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182" t="s">
        <v>136</v>
      </c>
      <c r="AT404" s="182" t="s">
        <v>131</v>
      </c>
      <c r="AU404" s="182" t="s">
        <v>88</v>
      </c>
      <c r="AY404" s="18" t="s">
        <v>129</v>
      </c>
      <c r="BE404" s="183">
        <f>IF(N404="základní",J404,0)</f>
        <v>0</v>
      </c>
      <c r="BF404" s="183">
        <f>IF(N404="snížená",J404,0)</f>
        <v>0</v>
      </c>
      <c r="BG404" s="183">
        <f>IF(N404="zákl. přenesená",J404,0)</f>
        <v>0</v>
      </c>
      <c r="BH404" s="183">
        <f>IF(N404="sníž. přenesená",J404,0)</f>
        <v>0</v>
      </c>
      <c r="BI404" s="183">
        <f>IF(N404="nulová",J404,0)</f>
        <v>0</v>
      </c>
      <c r="BJ404" s="18" t="s">
        <v>86</v>
      </c>
      <c r="BK404" s="183">
        <f>ROUND(I404*H404,2)</f>
        <v>0</v>
      </c>
      <c r="BL404" s="18" t="s">
        <v>136</v>
      </c>
      <c r="BM404" s="182" t="s">
        <v>611</v>
      </c>
    </row>
    <row r="405" s="2" customFormat="1">
      <c r="A405" s="37"/>
      <c r="B405" s="38"/>
      <c r="C405" s="37"/>
      <c r="D405" s="184" t="s">
        <v>138</v>
      </c>
      <c r="E405" s="37"/>
      <c r="F405" s="185" t="s">
        <v>612</v>
      </c>
      <c r="G405" s="37"/>
      <c r="H405" s="37"/>
      <c r="I405" s="186"/>
      <c r="J405" s="37"/>
      <c r="K405" s="37"/>
      <c r="L405" s="38"/>
      <c r="M405" s="187"/>
      <c r="N405" s="188"/>
      <c r="O405" s="76"/>
      <c r="P405" s="76"/>
      <c r="Q405" s="76"/>
      <c r="R405" s="76"/>
      <c r="S405" s="76"/>
      <c r="T405" s="7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T405" s="18" t="s">
        <v>138</v>
      </c>
      <c r="AU405" s="18" t="s">
        <v>88</v>
      </c>
    </row>
    <row r="406" s="2" customFormat="1" ht="21.75" customHeight="1">
      <c r="A406" s="37"/>
      <c r="B406" s="170"/>
      <c r="C406" s="206" t="s">
        <v>613</v>
      </c>
      <c r="D406" s="206" t="s">
        <v>242</v>
      </c>
      <c r="E406" s="207" t="s">
        <v>614</v>
      </c>
      <c r="F406" s="208" t="s">
        <v>615</v>
      </c>
      <c r="G406" s="209" t="s">
        <v>134</v>
      </c>
      <c r="H406" s="210">
        <v>5</v>
      </c>
      <c r="I406" s="211"/>
      <c r="J406" s="212">
        <f>ROUND(I406*H406,2)</f>
        <v>0</v>
      </c>
      <c r="K406" s="208" t="s">
        <v>135</v>
      </c>
      <c r="L406" s="213"/>
      <c r="M406" s="214" t="s">
        <v>1</v>
      </c>
      <c r="N406" s="215" t="s">
        <v>43</v>
      </c>
      <c r="O406" s="76"/>
      <c r="P406" s="180">
        <f>O406*H406</f>
        <v>0</v>
      </c>
      <c r="Q406" s="180">
        <v>0.0064999999999999997</v>
      </c>
      <c r="R406" s="180">
        <f>Q406*H406</f>
        <v>0.032500000000000001</v>
      </c>
      <c r="S406" s="180">
        <v>0</v>
      </c>
      <c r="T406" s="181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82" t="s">
        <v>173</v>
      </c>
      <c r="AT406" s="182" t="s">
        <v>242</v>
      </c>
      <c r="AU406" s="182" t="s">
        <v>88</v>
      </c>
      <c r="AY406" s="18" t="s">
        <v>129</v>
      </c>
      <c r="BE406" s="183">
        <f>IF(N406="základní",J406,0)</f>
        <v>0</v>
      </c>
      <c r="BF406" s="183">
        <f>IF(N406="snížená",J406,0)</f>
        <v>0</v>
      </c>
      <c r="BG406" s="183">
        <f>IF(N406="zákl. přenesená",J406,0)</f>
        <v>0</v>
      </c>
      <c r="BH406" s="183">
        <f>IF(N406="sníž. přenesená",J406,0)</f>
        <v>0</v>
      </c>
      <c r="BI406" s="183">
        <f>IF(N406="nulová",J406,0)</f>
        <v>0</v>
      </c>
      <c r="BJ406" s="18" t="s">
        <v>86</v>
      </c>
      <c r="BK406" s="183">
        <f>ROUND(I406*H406,2)</f>
        <v>0</v>
      </c>
      <c r="BL406" s="18" t="s">
        <v>136</v>
      </c>
      <c r="BM406" s="182" t="s">
        <v>616</v>
      </c>
    </row>
    <row r="407" s="2" customFormat="1" ht="24.15" customHeight="1">
      <c r="A407" s="37"/>
      <c r="B407" s="170"/>
      <c r="C407" s="171" t="s">
        <v>617</v>
      </c>
      <c r="D407" s="171" t="s">
        <v>131</v>
      </c>
      <c r="E407" s="172" t="s">
        <v>618</v>
      </c>
      <c r="F407" s="173" t="s">
        <v>619</v>
      </c>
      <c r="G407" s="174" t="s">
        <v>201</v>
      </c>
      <c r="H407" s="175">
        <v>142</v>
      </c>
      <c r="I407" s="176"/>
      <c r="J407" s="177">
        <f>ROUND(I407*H407,2)</f>
        <v>0</v>
      </c>
      <c r="K407" s="173" t="s">
        <v>135</v>
      </c>
      <c r="L407" s="38"/>
      <c r="M407" s="178" t="s">
        <v>1</v>
      </c>
      <c r="N407" s="179" t="s">
        <v>43</v>
      </c>
      <c r="O407" s="76"/>
      <c r="P407" s="180">
        <f>O407*H407</f>
        <v>0</v>
      </c>
      <c r="Q407" s="180">
        <v>0.00010000000000000001</v>
      </c>
      <c r="R407" s="180">
        <f>Q407*H407</f>
        <v>0.014200000000000001</v>
      </c>
      <c r="S407" s="180">
        <v>0</v>
      </c>
      <c r="T407" s="181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182" t="s">
        <v>136</v>
      </c>
      <c r="AT407" s="182" t="s">
        <v>131</v>
      </c>
      <c r="AU407" s="182" t="s">
        <v>88</v>
      </c>
      <c r="AY407" s="18" t="s">
        <v>129</v>
      </c>
      <c r="BE407" s="183">
        <f>IF(N407="základní",J407,0)</f>
        <v>0</v>
      </c>
      <c r="BF407" s="183">
        <f>IF(N407="snížená",J407,0)</f>
        <v>0</v>
      </c>
      <c r="BG407" s="183">
        <f>IF(N407="zákl. přenesená",J407,0)</f>
        <v>0</v>
      </c>
      <c r="BH407" s="183">
        <f>IF(N407="sníž. přenesená",J407,0)</f>
        <v>0</v>
      </c>
      <c r="BI407" s="183">
        <f>IF(N407="nulová",J407,0)</f>
        <v>0</v>
      </c>
      <c r="BJ407" s="18" t="s">
        <v>86</v>
      </c>
      <c r="BK407" s="183">
        <f>ROUND(I407*H407,2)</f>
        <v>0</v>
      </c>
      <c r="BL407" s="18" t="s">
        <v>136</v>
      </c>
      <c r="BM407" s="182" t="s">
        <v>620</v>
      </c>
    </row>
    <row r="408" s="2" customFormat="1">
      <c r="A408" s="37"/>
      <c r="B408" s="38"/>
      <c r="C408" s="37"/>
      <c r="D408" s="184" t="s">
        <v>138</v>
      </c>
      <c r="E408" s="37"/>
      <c r="F408" s="185" t="s">
        <v>621</v>
      </c>
      <c r="G408" s="37"/>
      <c r="H408" s="37"/>
      <c r="I408" s="186"/>
      <c r="J408" s="37"/>
      <c r="K408" s="37"/>
      <c r="L408" s="38"/>
      <c r="M408" s="187"/>
      <c r="N408" s="188"/>
      <c r="O408" s="76"/>
      <c r="P408" s="76"/>
      <c r="Q408" s="76"/>
      <c r="R408" s="76"/>
      <c r="S408" s="76"/>
      <c r="T408" s="7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T408" s="18" t="s">
        <v>138</v>
      </c>
      <c r="AU408" s="18" t="s">
        <v>88</v>
      </c>
    </row>
    <row r="409" s="13" customFormat="1">
      <c r="A409" s="13"/>
      <c r="B409" s="189"/>
      <c r="C409" s="13"/>
      <c r="D409" s="190" t="s">
        <v>145</v>
      </c>
      <c r="E409" s="191" t="s">
        <v>1</v>
      </c>
      <c r="F409" s="192" t="s">
        <v>622</v>
      </c>
      <c r="G409" s="13"/>
      <c r="H409" s="193">
        <v>120</v>
      </c>
      <c r="I409" s="194"/>
      <c r="J409" s="13"/>
      <c r="K409" s="13"/>
      <c r="L409" s="189"/>
      <c r="M409" s="195"/>
      <c r="N409" s="196"/>
      <c r="O409" s="196"/>
      <c r="P409" s="196"/>
      <c r="Q409" s="196"/>
      <c r="R409" s="196"/>
      <c r="S409" s="196"/>
      <c r="T409" s="197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191" t="s">
        <v>145</v>
      </c>
      <c r="AU409" s="191" t="s">
        <v>88</v>
      </c>
      <c r="AV409" s="13" t="s">
        <v>88</v>
      </c>
      <c r="AW409" s="13" t="s">
        <v>33</v>
      </c>
      <c r="AX409" s="13" t="s">
        <v>78</v>
      </c>
      <c r="AY409" s="191" t="s">
        <v>129</v>
      </c>
    </row>
    <row r="410" s="13" customFormat="1">
      <c r="A410" s="13"/>
      <c r="B410" s="189"/>
      <c r="C410" s="13"/>
      <c r="D410" s="190" t="s">
        <v>145</v>
      </c>
      <c r="E410" s="191" t="s">
        <v>1</v>
      </c>
      <c r="F410" s="192" t="s">
        <v>623</v>
      </c>
      <c r="G410" s="13"/>
      <c r="H410" s="193">
        <v>22</v>
      </c>
      <c r="I410" s="194"/>
      <c r="J410" s="13"/>
      <c r="K410" s="13"/>
      <c r="L410" s="189"/>
      <c r="M410" s="195"/>
      <c r="N410" s="196"/>
      <c r="O410" s="196"/>
      <c r="P410" s="196"/>
      <c r="Q410" s="196"/>
      <c r="R410" s="196"/>
      <c r="S410" s="196"/>
      <c r="T410" s="197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91" t="s">
        <v>145</v>
      </c>
      <c r="AU410" s="191" t="s">
        <v>88</v>
      </c>
      <c r="AV410" s="13" t="s">
        <v>88</v>
      </c>
      <c r="AW410" s="13" t="s">
        <v>33</v>
      </c>
      <c r="AX410" s="13" t="s">
        <v>78</v>
      </c>
      <c r="AY410" s="191" t="s">
        <v>129</v>
      </c>
    </row>
    <row r="411" s="14" customFormat="1">
      <c r="A411" s="14"/>
      <c r="B411" s="198"/>
      <c r="C411" s="14"/>
      <c r="D411" s="190" t="s">
        <v>145</v>
      </c>
      <c r="E411" s="199" t="s">
        <v>1</v>
      </c>
      <c r="F411" s="200" t="s">
        <v>148</v>
      </c>
      <c r="G411" s="14"/>
      <c r="H411" s="201">
        <v>142</v>
      </c>
      <c r="I411" s="202"/>
      <c r="J411" s="14"/>
      <c r="K411" s="14"/>
      <c r="L411" s="198"/>
      <c r="M411" s="203"/>
      <c r="N411" s="204"/>
      <c r="O411" s="204"/>
      <c r="P411" s="204"/>
      <c r="Q411" s="204"/>
      <c r="R411" s="204"/>
      <c r="S411" s="204"/>
      <c r="T411" s="205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199" t="s">
        <v>145</v>
      </c>
      <c r="AU411" s="199" t="s">
        <v>88</v>
      </c>
      <c r="AV411" s="14" t="s">
        <v>136</v>
      </c>
      <c r="AW411" s="14" t="s">
        <v>33</v>
      </c>
      <c r="AX411" s="14" t="s">
        <v>86</v>
      </c>
      <c r="AY411" s="199" t="s">
        <v>129</v>
      </c>
    </row>
    <row r="412" s="2" customFormat="1" ht="24.15" customHeight="1">
      <c r="A412" s="37"/>
      <c r="B412" s="170"/>
      <c r="C412" s="171" t="s">
        <v>624</v>
      </c>
      <c r="D412" s="171" t="s">
        <v>131</v>
      </c>
      <c r="E412" s="172" t="s">
        <v>625</v>
      </c>
      <c r="F412" s="173" t="s">
        <v>626</v>
      </c>
      <c r="G412" s="174" t="s">
        <v>201</v>
      </c>
      <c r="H412" s="175">
        <v>8</v>
      </c>
      <c r="I412" s="176"/>
      <c r="J412" s="177">
        <f>ROUND(I412*H412,2)</f>
        <v>0</v>
      </c>
      <c r="K412" s="173" t="s">
        <v>135</v>
      </c>
      <c r="L412" s="38"/>
      <c r="M412" s="178" t="s">
        <v>1</v>
      </c>
      <c r="N412" s="179" t="s">
        <v>43</v>
      </c>
      <c r="O412" s="76"/>
      <c r="P412" s="180">
        <f>O412*H412</f>
        <v>0</v>
      </c>
      <c r="Q412" s="180">
        <v>5.0000000000000002E-05</v>
      </c>
      <c r="R412" s="180">
        <f>Q412*H412</f>
        <v>0.00040000000000000002</v>
      </c>
      <c r="S412" s="180">
        <v>0</v>
      </c>
      <c r="T412" s="181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182" t="s">
        <v>136</v>
      </c>
      <c r="AT412" s="182" t="s">
        <v>131</v>
      </c>
      <c r="AU412" s="182" t="s">
        <v>88</v>
      </c>
      <c r="AY412" s="18" t="s">
        <v>129</v>
      </c>
      <c r="BE412" s="183">
        <f>IF(N412="základní",J412,0)</f>
        <v>0</v>
      </c>
      <c r="BF412" s="183">
        <f>IF(N412="snížená",J412,0)</f>
        <v>0</v>
      </c>
      <c r="BG412" s="183">
        <f>IF(N412="zákl. přenesená",J412,0)</f>
        <v>0</v>
      </c>
      <c r="BH412" s="183">
        <f>IF(N412="sníž. přenesená",J412,0)</f>
        <v>0</v>
      </c>
      <c r="BI412" s="183">
        <f>IF(N412="nulová",J412,0)</f>
        <v>0</v>
      </c>
      <c r="BJ412" s="18" t="s">
        <v>86</v>
      </c>
      <c r="BK412" s="183">
        <f>ROUND(I412*H412,2)</f>
        <v>0</v>
      </c>
      <c r="BL412" s="18" t="s">
        <v>136</v>
      </c>
      <c r="BM412" s="182" t="s">
        <v>627</v>
      </c>
    </row>
    <row r="413" s="2" customFormat="1">
      <c r="A413" s="37"/>
      <c r="B413" s="38"/>
      <c r="C413" s="37"/>
      <c r="D413" s="184" t="s">
        <v>138</v>
      </c>
      <c r="E413" s="37"/>
      <c r="F413" s="185" t="s">
        <v>628</v>
      </c>
      <c r="G413" s="37"/>
      <c r="H413" s="37"/>
      <c r="I413" s="186"/>
      <c r="J413" s="37"/>
      <c r="K413" s="37"/>
      <c r="L413" s="38"/>
      <c r="M413" s="187"/>
      <c r="N413" s="188"/>
      <c r="O413" s="76"/>
      <c r="P413" s="76"/>
      <c r="Q413" s="76"/>
      <c r="R413" s="76"/>
      <c r="S413" s="76"/>
      <c r="T413" s="7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T413" s="18" t="s">
        <v>138</v>
      </c>
      <c r="AU413" s="18" t="s">
        <v>88</v>
      </c>
    </row>
    <row r="414" s="13" customFormat="1">
      <c r="A414" s="13"/>
      <c r="B414" s="189"/>
      <c r="C414" s="13"/>
      <c r="D414" s="190" t="s">
        <v>145</v>
      </c>
      <c r="E414" s="191" t="s">
        <v>1</v>
      </c>
      <c r="F414" s="192" t="s">
        <v>629</v>
      </c>
      <c r="G414" s="13"/>
      <c r="H414" s="193">
        <v>8</v>
      </c>
      <c r="I414" s="194"/>
      <c r="J414" s="13"/>
      <c r="K414" s="13"/>
      <c r="L414" s="189"/>
      <c r="M414" s="195"/>
      <c r="N414" s="196"/>
      <c r="O414" s="196"/>
      <c r="P414" s="196"/>
      <c r="Q414" s="196"/>
      <c r="R414" s="196"/>
      <c r="S414" s="196"/>
      <c r="T414" s="197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1" t="s">
        <v>145</v>
      </c>
      <c r="AU414" s="191" t="s">
        <v>88</v>
      </c>
      <c r="AV414" s="13" t="s">
        <v>88</v>
      </c>
      <c r="AW414" s="13" t="s">
        <v>33</v>
      </c>
      <c r="AX414" s="13" t="s">
        <v>86</v>
      </c>
      <c r="AY414" s="191" t="s">
        <v>129</v>
      </c>
    </row>
    <row r="415" s="2" customFormat="1" ht="24.15" customHeight="1">
      <c r="A415" s="37"/>
      <c r="B415" s="170"/>
      <c r="C415" s="171" t="s">
        <v>630</v>
      </c>
      <c r="D415" s="171" t="s">
        <v>131</v>
      </c>
      <c r="E415" s="172" t="s">
        <v>631</v>
      </c>
      <c r="F415" s="173" t="s">
        <v>632</v>
      </c>
      <c r="G415" s="174" t="s">
        <v>142</v>
      </c>
      <c r="H415" s="175">
        <v>25.5</v>
      </c>
      <c r="I415" s="176"/>
      <c r="J415" s="177">
        <f>ROUND(I415*H415,2)</f>
        <v>0</v>
      </c>
      <c r="K415" s="173" t="s">
        <v>135</v>
      </c>
      <c r="L415" s="38"/>
      <c r="M415" s="178" t="s">
        <v>1</v>
      </c>
      <c r="N415" s="179" t="s">
        <v>43</v>
      </c>
      <c r="O415" s="76"/>
      <c r="P415" s="180">
        <f>O415*H415</f>
        <v>0</v>
      </c>
      <c r="Q415" s="180">
        <v>0.0011999999999999999</v>
      </c>
      <c r="R415" s="180">
        <f>Q415*H415</f>
        <v>0.030599999999999999</v>
      </c>
      <c r="S415" s="180">
        <v>0</v>
      </c>
      <c r="T415" s="181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82" t="s">
        <v>136</v>
      </c>
      <c r="AT415" s="182" t="s">
        <v>131</v>
      </c>
      <c r="AU415" s="182" t="s">
        <v>88</v>
      </c>
      <c r="AY415" s="18" t="s">
        <v>129</v>
      </c>
      <c r="BE415" s="183">
        <f>IF(N415="základní",J415,0)</f>
        <v>0</v>
      </c>
      <c r="BF415" s="183">
        <f>IF(N415="snížená",J415,0)</f>
        <v>0</v>
      </c>
      <c r="BG415" s="183">
        <f>IF(N415="zákl. přenesená",J415,0)</f>
        <v>0</v>
      </c>
      <c r="BH415" s="183">
        <f>IF(N415="sníž. přenesená",J415,0)</f>
        <v>0</v>
      </c>
      <c r="BI415" s="183">
        <f>IF(N415="nulová",J415,0)</f>
        <v>0</v>
      </c>
      <c r="BJ415" s="18" t="s">
        <v>86</v>
      </c>
      <c r="BK415" s="183">
        <f>ROUND(I415*H415,2)</f>
        <v>0</v>
      </c>
      <c r="BL415" s="18" t="s">
        <v>136</v>
      </c>
      <c r="BM415" s="182" t="s">
        <v>633</v>
      </c>
    </row>
    <row r="416" s="2" customFormat="1">
      <c r="A416" s="37"/>
      <c r="B416" s="38"/>
      <c r="C416" s="37"/>
      <c r="D416" s="184" t="s">
        <v>138</v>
      </c>
      <c r="E416" s="37"/>
      <c r="F416" s="185" t="s">
        <v>634</v>
      </c>
      <c r="G416" s="37"/>
      <c r="H416" s="37"/>
      <c r="I416" s="186"/>
      <c r="J416" s="37"/>
      <c r="K416" s="37"/>
      <c r="L416" s="38"/>
      <c r="M416" s="187"/>
      <c r="N416" s="188"/>
      <c r="O416" s="76"/>
      <c r="P416" s="76"/>
      <c r="Q416" s="76"/>
      <c r="R416" s="76"/>
      <c r="S416" s="76"/>
      <c r="T416" s="7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T416" s="18" t="s">
        <v>138</v>
      </c>
      <c r="AU416" s="18" t="s">
        <v>88</v>
      </c>
    </row>
    <row r="417" s="13" customFormat="1">
      <c r="A417" s="13"/>
      <c r="B417" s="189"/>
      <c r="C417" s="13"/>
      <c r="D417" s="190" t="s">
        <v>145</v>
      </c>
      <c r="E417" s="191" t="s">
        <v>1</v>
      </c>
      <c r="F417" s="192" t="s">
        <v>635</v>
      </c>
      <c r="G417" s="13"/>
      <c r="H417" s="193">
        <v>21</v>
      </c>
      <c r="I417" s="194"/>
      <c r="J417" s="13"/>
      <c r="K417" s="13"/>
      <c r="L417" s="189"/>
      <c r="M417" s="195"/>
      <c r="N417" s="196"/>
      <c r="O417" s="196"/>
      <c r="P417" s="196"/>
      <c r="Q417" s="196"/>
      <c r="R417" s="196"/>
      <c r="S417" s="196"/>
      <c r="T417" s="197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91" t="s">
        <v>145</v>
      </c>
      <c r="AU417" s="191" t="s">
        <v>88</v>
      </c>
      <c r="AV417" s="13" t="s">
        <v>88</v>
      </c>
      <c r="AW417" s="13" t="s">
        <v>33</v>
      </c>
      <c r="AX417" s="13" t="s">
        <v>78</v>
      </c>
      <c r="AY417" s="191" t="s">
        <v>129</v>
      </c>
    </row>
    <row r="418" s="13" customFormat="1">
      <c r="A418" s="13"/>
      <c r="B418" s="189"/>
      <c r="C418" s="13"/>
      <c r="D418" s="190" t="s">
        <v>145</v>
      </c>
      <c r="E418" s="191" t="s">
        <v>1</v>
      </c>
      <c r="F418" s="192" t="s">
        <v>636</v>
      </c>
      <c r="G418" s="13"/>
      <c r="H418" s="193">
        <v>4.5</v>
      </c>
      <c r="I418" s="194"/>
      <c r="J418" s="13"/>
      <c r="K418" s="13"/>
      <c r="L418" s="189"/>
      <c r="M418" s="195"/>
      <c r="N418" s="196"/>
      <c r="O418" s="196"/>
      <c r="P418" s="196"/>
      <c r="Q418" s="196"/>
      <c r="R418" s="196"/>
      <c r="S418" s="196"/>
      <c r="T418" s="19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91" t="s">
        <v>145</v>
      </c>
      <c r="AU418" s="191" t="s">
        <v>88</v>
      </c>
      <c r="AV418" s="13" t="s">
        <v>88</v>
      </c>
      <c r="AW418" s="13" t="s">
        <v>33</v>
      </c>
      <c r="AX418" s="13" t="s">
        <v>78</v>
      </c>
      <c r="AY418" s="191" t="s">
        <v>129</v>
      </c>
    </row>
    <row r="419" s="14" customFormat="1">
      <c r="A419" s="14"/>
      <c r="B419" s="198"/>
      <c r="C419" s="14"/>
      <c r="D419" s="190" t="s">
        <v>145</v>
      </c>
      <c r="E419" s="199" t="s">
        <v>1</v>
      </c>
      <c r="F419" s="200" t="s">
        <v>148</v>
      </c>
      <c r="G419" s="14"/>
      <c r="H419" s="201">
        <v>25.5</v>
      </c>
      <c r="I419" s="202"/>
      <c r="J419" s="14"/>
      <c r="K419" s="14"/>
      <c r="L419" s="198"/>
      <c r="M419" s="203"/>
      <c r="N419" s="204"/>
      <c r="O419" s="204"/>
      <c r="P419" s="204"/>
      <c r="Q419" s="204"/>
      <c r="R419" s="204"/>
      <c r="S419" s="204"/>
      <c r="T419" s="205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199" t="s">
        <v>145</v>
      </c>
      <c r="AU419" s="199" t="s">
        <v>88</v>
      </c>
      <c r="AV419" s="14" t="s">
        <v>136</v>
      </c>
      <c r="AW419" s="14" t="s">
        <v>33</v>
      </c>
      <c r="AX419" s="14" t="s">
        <v>86</v>
      </c>
      <c r="AY419" s="199" t="s">
        <v>129</v>
      </c>
    </row>
    <row r="420" s="2" customFormat="1" ht="24.15" customHeight="1">
      <c r="A420" s="37"/>
      <c r="B420" s="170"/>
      <c r="C420" s="171" t="s">
        <v>637</v>
      </c>
      <c r="D420" s="171" t="s">
        <v>131</v>
      </c>
      <c r="E420" s="172" t="s">
        <v>638</v>
      </c>
      <c r="F420" s="173" t="s">
        <v>639</v>
      </c>
      <c r="G420" s="174" t="s">
        <v>201</v>
      </c>
      <c r="H420" s="175">
        <v>142</v>
      </c>
      <c r="I420" s="176"/>
      <c r="J420" s="177">
        <f>ROUND(I420*H420,2)</f>
        <v>0</v>
      </c>
      <c r="K420" s="173" t="s">
        <v>135</v>
      </c>
      <c r="L420" s="38"/>
      <c r="M420" s="178" t="s">
        <v>1</v>
      </c>
      <c r="N420" s="179" t="s">
        <v>43</v>
      </c>
      <c r="O420" s="76"/>
      <c r="P420" s="180">
        <f>O420*H420</f>
        <v>0</v>
      </c>
      <c r="Q420" s="180">
        <v>0.00020000000000000001</v>
      </c>
      <c r="R420" s="180">
        <f>Q420*H420</f>
        <v>0.028400000000000002</v>
      </c>
      <c r="S420" s="180">
        <v>0</v>
      </c>
      <c r="T420" s="181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82" t="s">
        <v>136</v>
      </c>
      <c r="AT420" s="182" t="s">
        <v>131</v>
      </c>
      <c r="AU420" s="182" t="s">
        <v>88</v>
      </c>
      <c r="AY420" s="18" t="s">
        <v>129</v>
      </c>
      <c r="BE420" s="183">
        <f>IF(N420="základní",J420,0)</f>
        <v>0</v>
      </c>
      <c r="BF420" s="183">
        <f>IF(N420="snížená",J420,0)</f>
        <v>0</v>
      </c>
      <c r="BG420" s="183">
        <f>IF(N420="zákl. přenesená",J420,0)</f>
        <v>0</v>
      </c>
      <c r="BH420" s="183">
        <f>IF(N420="sníž. přenesená",J420,0)</f>
        <v>0</v>
      </c>
      <c r="BI420" s="183">
        <f>IF(N420="nulová",J420,0)</f>
        <v>0</v>
      </c>
      <c r="BJ420" s="18" t="s">
        <v>86</v>
      </c>
      <c r="BK420" s="183">
        <f>ROUND(I420*H420,2)</f>
        <v>0</v>
      </c>
      <c r="BL420" s="18" t="s">
        <v>136</v>
      </c>
      <c r="BM420" s="182" t="s">
        <v>640</v>
      </c>
    </row>
    <row r="421" s="2" customFormat="1">
      <c r="A421" s="37"/>
      <c r="B421" s="38"/>
      <c r="C421" s="37"/>
      <c r="D421" s="184" t="s">
        <v>138</v>
      </c>
      <c r="E421" s="37"/>
      <c r="F421" s="185" t="s">
        <v>641</v>
      </c>
      <c r="G421" s="37"/>
      <c r="H421" s="37"/>
      <c r="I421" s="186"/>
      <c r="J421" s="37"/>
      <c r="K421" s="37"/>
      <c r="L421" s="38"/>
      <c r="M421" s="187"/>
      <c r="N421" s="188"/>
      <c r="O421" s="76"/>
      <c r="P421" s="76"/>
      <c r="Q421" s="76"/>
      <c r="R421" s="76"/>
      <c r="S421" s="76"/>
      <c r="T421" s="7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T421" s="18" t="s">
        <v>138</v>
      </c>
      <c r="AU421" s="18" t="s">
        <v>88</v>
      </c>
    </row>
    <row r="422" s="13" customFormat="1">
      <c r="A422" s="13"/>
      <c r="B422" s="189"/>
      <c r="C422" s="13"/>
      <c r="D422" s="190" t="s">
        <v>145</v>
      </c>
      <c r="E422" s="191" t="s">
        <v>1</v>
      </c>
      <c r="F422" s="192" t="s">
        <v>622</v>
      </c>
      <c r="G422" s="13"/>
      <c r="H422" s="193">
        <v>120</v>
      </c>
      <c r="I422" s="194"/>
      <c r="J422" s="13"/>
      <c r="K422" s="13"/>
      <c r="L422" s="189"/>
      <c r="M422" s="195"/>
      <c r="N422" s="196"/>
      <c r="O422" s="196"/>
      <c r="P422" s="196"/>
      <c r="Q422" s="196"/>
      <c r="R422" s="196"/>
      <c r="S422" s="196"/>
      <c r="T422" s="197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191" t="s">
        <v>145</v>
      </c>
      <c r="AU422" s="191" t="s">
        <v>88</v>
      </c>
      <c r="AV422" s="13" t="s">
        <v>88</v>
      </c>
      <c r="AW422" s="13" t="s">
        <v>33</v>
      </c>
      <c r="AX422" s="13" t="s">
        <v>78</v>
      </c>
      <c r="AY422" s="191" t="s">
        <v>129</v>
      </c>
    </row>
    <row r="423" s="13" customFormat="1">
      <c r="A423" s="13"/>
      <c r="B423" s="189"/>
      <c r="C423" s="13"/>
      <c r="D423" s="190" t="s">
        <v>145</v>
      </c>
      <c r="E423" s="191" t="s">
        <v>1</v>
      </c>
      <c r="F423" s="192" t="s">
        <v>623</v>
      </c>
      <c r="G423" s="13"/>
      <c r="H423" s="193">
        <v>22</v>
      </c>
      <c r="I423" s="194"/>
      <c r="J423" s="13"/>
      <c r="K423" s="13"/>
      <c r="L423" s="189"/>
      <c r="M423" s="195"/>
      <c r="N423" s="196"/>
      <c r="O423" s="196"/>
      <c r="P423" s="196"/>
      <c r="Q423" s="196"/>
      <c r="R423" s="196"/>
      <c r="S423" s="196"/>
      <c r="T423" s="197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191" t="s">
        <v>145</v>
      </c>
      <c r="AU423" s="191" t="s">
        <v>88</v>
      </c>
      <c r="AV423" s="13" t="s">
        <v>88</v>
      </c>
      <c r="AW423" s="13" t="s">
        <v>33</v>
      </c>
      <c r="AX423" s="13" t="s">
        <v>78</v>
      </c>
      <c r="AY423" s="191" t="s">
        <v>129</v>
      </c>
    </row>
    <row r="424" s="14" customFormat="1">
      <c r="A424" s="14"/>
      <c r="B424" s="198"/>
      <c r="C424" s="14"/>
      <c r="D424" s="190" t="s">
        <v>145</v>
      </c>
      <c r="E424" s="199" t="s">
        <v>1</v>
      </c>
      <c r="F424" s="200" t="s">
        <v>148</v>
      </c>
      <c r="G424" s="14"/>
      <c r="H424" s="201">
        <v>142</v>
      </c>
      <c r="I424" s="202"/>
      <c r="J424" s="14"/>
      <c r="K424" s="14"/>
      <c r="L424" s="198"/>
      <c r="M424" s="203"/>
      <c r="N424" s="204"/>
      <c r="O424" s="204"/>
      <c r="P424" s="204"/>
      <c r="Q424" s="204"/>
      <c r="R424" s="204"/>
      <c r="S424" s="204"/>
      <c r="T424" s="205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199" t="s">
        <v>145</v>
      </c>
      <c r="AU424" s="199" t="s">
        <v>88</v>
      </c>
      <c r="AV424" s="14" t="s">
        <v>136</v>
      </c>
      <c r="AW424" s="14" t="s">
        <v>33</v>
      </c>
      <c r="AX424" s="14" t="s">
        <v>86</v>
      </c>
      <c r="AY424" s="199" t="s">
        <v>129</v>
      </c>
    </row>
    <row r="425" s="2" customFormat="1" ht="24.15" customHeight="1">
      <c r="A425" s="37"/>
      <c r="B425" s="170"/>
      <c r="C425" s="171" t="s">
        <v>642</v>
      </c>
      <c r="D425" s="171" t="s">
        <v>131</v>
      </c>
      <c r="E425" s="172" t="s">
        <v>643</v>
      </c>
      <c r="F425" s="173" t="s">
        <v>644</v>
      </c>
      <c r="G425" s="174" t="s">
        <v>201</v>
      </c>
      <c r="H425" s="175">
        <v>8</v>
      </c>
      <c r="I425" s="176"/>
      <c r="J425" s="177">
        <f>ROUND(I425*H425,2)</f>
        <v>0</v>
      </c>
      <c r="K425" s="173" t="s">
        <v>135</v>
      </c>
      <c r="L425" s="38"/>
      <c r="M425" s="178" t="s">
        <v>1</v>
      </c>
      <c r="N425" s="179" t="s">
        <v>43</v>
      </c>
      <c r="O425" s="76"/>
      <c r="P425" s="180">
        <f>O425*H425</f>
        <v>0</v>
      </c>
      <c r="Q425" s="180">
        <v>6.9999999999999994E-05</v>
      </c>
      <c r="R425" s="180">
        <f>Q425*H425</f>
        <v>0.00055999999999999995</v>
      </c>
      <c r="S425" s="180">
        <v>0</v>
      </c>
      <c r="T425" s="181">
        <f>S425*H425</f>
        <v>0</v>
      </c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R425" s="182" t="s">
        <v>136</v>
      </c>
      <c r="AT425" s="182" t="s">
        <v>131</v>
      </c>
      <c r="AU425" s="182" t="s">
        <v>88</v>
      </c>
      <c r="AY425" s="18" t="s">
        <v>129</v>
      </c>
      <c r="BE425" s="183">
        <f>IF(N425="základní",J425,0)</f>
        <v>0</v>
      </c>
      <c r="BF425" s="183">
        <f>IF(N425="snížená",J425,0)</f>
        <v>0</v>
      </c>
      <c r="BG425" s="183">
        <f>IF(N425="zákl. přenesená",J425,0)</f>
        <v>0</v>
      </c>
      <c r="BH425" s="183">
        <f>IF(N425="sníž. přenesená",J425,0)</f>
        <v>0</v>
      </c>
      <c r="BI425" s="183">
        <f>IF(N425="nulová",J425,0)</f>
        <v>0</v>
      </c>
      <c r="BJ425" s="18" t="s">
        <v>86</v>
      </c>
      <c r="BK425" s="183">
        <f>ROUND(I425*H425,2)</f>
        <v>0</v>
      </c>
      <c r="BL425" s="18" t="s">
        <v>136</v>
      </c>
      <c r="BM425" s="182" t="s">
        <v>645</v>
      </c>
    </row>
    <row r="426" s="2" customFormat="1">
      <c r="A426" s="37"/>
      <c r="B426" s="38"/>
      <c r="C426" s="37"/>
      <c r="D426" s="184" t="s">
        <v>138</v>
      </c>
      <c r="E426" s="37"/>
      <c r="F426" s="185" t="s">
        <v>646</v>
      </c>
      <c r="G426" s="37"/>
      <c r="H426" s="37"/>
      <c r="I426" s="186"/>
      <c r="J426" s="37"/>
      <c r="K426" s="37"/>
      <c r="L426" s="38"/>
      <c r="M426" s="187"/>
      <c r="N426" s="188"/>
      <c r="O426" s="76"/>
      <c r="P426" s="76"/>
      <c r="Q426" s="76"/>
      <c r="R426" s="76"/>
      <c r="S426" s="76"/>
      <c r="T426" s="7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T426" s="18" t="s">
        <v>138</v>
      </c>
      <c r="AU426" s="18" t="s">
        <v>88</v>
      </c>
    </row>
    <row r="427" s="13" customFormat="1">
      <c r="A427" s="13"/>
      <c r="B427" s="189"/>
      <c r="C427" s="13"/>
      <c r="D427" s="190" t="s">
        <v>145</v>
      </c>
      <c r="E427" s="191" t="s">
        <v>1</v>
      </c>
      <c r="F427" s="192" t="s">
        <v>629</v>
      </c>
      <c r="G427" s="13"/>
      <c r="H427" s="193">
        <v>8</v>
      </c>
      <c r="I427" s="194"/>
      <c r="J427" s="13"/>
      <c r="K427" s="13"/>
      <c r="L427" s="189"/>
      <c r="M427" s="195"/>
      <c r="N427" s="196"/>
      <c r="O427" s="196"/>
      <c r="P427" s="196"/>
      <c r="Q427" s="196"/>
      <c r="R427" s="196"/>
      <c r="S427" s="196"/>
      <c r="T427" s="197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191" t="s">
        <v>145</v>
      </c>
      <c r="AU427" s="191" t="s">
        <v>88</v>
      </c>
      <c r="AV427" s="13" t="s">
        <v>88</v>
      </c>
      <c r="AW427" s="13" t="s">
        <v>33</v>
      </c>
      <c r="AX427" s="13" t="s">
        <v>86</v>
      </c>
      <c r="AY427" s="191" t="s">
        <v>129</v>
      </c>
    </row>
    <row r="428" s="2" customFormat="1" ht="24.15" customHeight="1">
      <c r="A428" s="37"/>
      <c r="B428" s="170"/>
      <c r="C428" s="171" t="s">
        <v>647</v>
      </c>
      <c r="D428" s="171" t="s">
        <v>131</v>
      </c>
      <c r="E428" s="172" t="s">
        <v>648</v>
      </c>
      <c r="F428" s="173" t="s">
        <v>649</v>
      </c>
      <c r="G428" s="174" t="s">
        <v>142</v>
      </c>
      <c r="H428" s="175">
        <v>25.5</v>
      </c>
      <c r="I428" s="176"/>
      <c r="J428" s="177">
        <f>ROUND(I428*H428,2)</f>
        <v>0</v>
      </c>
      <c r="K428" s="173" t="s">
        <v>135</v>
      </c>
      <c r="L428" s="38"/>
      <c r="M428" s="178" t="s">
        <v>1</v>
      </c>
      <c r="N428" s="179" t="s">
        <v>43</v>
      </c>
      <c r="O428" s="76"/>
      <c r="P428" s="180">
        <f>O428*H428</f>
        <v>0</v>
      </c>
      <c r="Q428" s="180">
        <v>0.0016000000000000001</v>
      </c>
      <c r="R428" s="180">
        <f>Q428*H428</f>
        <v>0.040800000000000003</v>
      </c>
      <c r="S428" s="180">
        <v>0</v>
      </c>
      <c r="T428" s="181">
        <f>S428*H428</f>
        <v>0</v>
      </c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R428" s="182" t="s">
        <v>136</v>
      </c>
      <c r="AT428" s="182" t="s">
        <v>131</v>
      </c>
      <c r="AU428" s="182" t="s">
        <v>88</v>
      </c>
      <c r="AY428" s="18" t="s">
        <v>129</v>
      </c>
      <c r="BE428" s="183">
        <f>IF(N428="základní",J428,0)</f>
        <v>0</v>
      </c>
      <c r="BF428" s="183">
        <f>IF(N428="snížená",J428,0)</f>
        <v>0</v>
      </c>
      <c r="BG428" s="183">
        <f>IF(N428="zákl. přenesená",J428,0)</f>
        <v>0</v>
      </c>
      <c r="BH428" s="183">
        <f>IF(N428="sníž. přenesená",J428,0)</f>
        <v>0</v>
      </c>
      <c r="BI428" s="183">
        <f>IF(N428="nulová",J428,0)</f>
        <v>0</v>
      </c>
      <c r="BJ428" s="18" t="s">
        <v>86</v>
      </c>
      <c r="BK428" s="183">
        <f>ROUND(I428*H428,2)</f>
        <v>0</v>
      </c>
      <c r="BL428" s="18" t="s">
        <v>136</v>
      </c>
      <c r="BM428" s="182" t="s">
        <v>650</v>
      </c>
    </row>
    <row r="429" s="2" customFormat="1">
      <c r="A429" s="37"/>
      <c r="B429" s="38"/>
      <c r="C429" s="37"/>
      <c r="D429" s="184" t="s">
        <v>138</v>
      </c>
      <c r="E429" s="37"/>
      <c r="F429" s="185" t="s">
        <v>651</v>
      </c>
      <c r="G429" s="37"/>
      <c r="H429" s="37"/>
      <c r="I429" s="186"/>
      <c r="J429" s="37"/>
      <c r="K429" s="37"/>
      <c r="L429" s="38"/>
      <c r="M429" s="187"/>
      <c r="N429" s="188"/>
      <c r="O429" s="76"/>
      <c r="P429" s="76"/>
      <c r="Q429" s="76"/>
      <c r="R429" s="76"/>
      <c r="S429" s="76"/>
      <c r="T429" s="7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T429" s="18" t="s">
        <v>138</v>
      </c>
      <c r="AU429" s="18" t="s">
        <v>88</v>
      </c>
    </row>
    <row r="430" s="13" customFormat="1">
      <c r="A430" s="13"/>
      <c r="B430" s="189"/>
      <c r="C430" s="13"/>
      <c r="D430" s="190" t="s">
        <v>145</v>
      </c>
      <c r="E430" s="191" t="s">
        <v>1</v>
      </c>
      <c r="F430" s="192" t="s">
        <v>635</v>
      </c>
      <c r="G430" s="13"/>
      <c r="H430" s="193">
        <v>21</v>
      </c>
      <c r="I430" s="194"/>
      <c r="J430" s="13"/>
      <c r="K430" s="13"/>
      <c r="L430" s="189"/>
      <c r="M430" s="195"/>
      <c r="N430" s="196"/>
      <c r="O430" s="196"/>
      <c r="P430" s="196"/>
      <c r="Q430" s="196"/>
      <c r="R430" s="196"/>
      <c r="S430" s="196"/>
      <c r="T430" s="197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191" t="s">
        <v>145</v>
      </c>
      <c r="AU430" s="191" t="s">
        <v>88</v>
      </c>
      <c r="AV430" s="13" t="s">
        <v>88</v>
      </c>
      <c r="AW430" s="13" t="s">
        <v>33</v>
      </c>
      <c r="AX430" s="13" t="s">
        <v>78</v>
      </c>
      <c r="AY430" s="191" t="s">
        <v>129</v>
      </c>
    </row>
    <row r="431" s="13" customFormat="1">
      <c r="A431" s="13"/>
      <c r="B431" s="189"/>
      <c r="C431" s="13"/>
      <c r="D431" s="190" t="s">
        <v>145</v>
      </c>
      <c r="E431" s="191" t="s">
        <v>1</v>
      </c>
      <c r="F431" s="192" t="s">
        <v>636</v>
      </c>
      <c r="G431" s="13"/>
      <c r="H431" s="193">
        <v>4.5</v>
      </c>
      <c r="I431" s="194"/>
      <c r="J431" s="13"/>
      <c r="K431" s="13"/>
      <c r="L431" s="189"/>
      <c r="M431" s="195"/>
      <c r="N431" s="196"/>
      <c r="O431" s="196"/>
      <c r="P431" s="196"/>
      <c r="Q431" s="196"/>
      <c r="R431" s="196"/>
      <c r="S431" s="196"/>
      <c r="T431" s="197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191" t="s">
        <v>145</v>
      </c>
      <c r="AU431" s="191" t="s">
        <v>88</v>
      </c>
      <c r="AV431" s="13" t="s">
        <v>88</v>
      </c>
      <c r="AW431" s="13" t="s">
        <v>33</v>
      </c>
      <c r="AX431" s="13" t="s">
        <v>78</v>
      </c>
      <c r="AY431" s="191" t="s">
        <v>129</v>
      </c>
    </row>
    <row r="432" s="14" customFormat="1">
      <c r="A432" s="14"/>
      <c r="B432" s="198"/>
      <c r="C432" s="14"/>
      <c r="D432" s="190" t="s">
        <v>145</v>
      </c>
      <c r="E432" s="199" t="s">
        <v>1</v>
      </c>
      <c r="F432" s="200" t="s">
        <v>148</v>
      </c>
      <c r="G432" s="14"/>
      <c r="H432" s="201">
        <v>25.5</v>
      </c>
      <c r="I432" s="202"/>
      <c r="J432" s="14"/>
      <c r="K432" s="14"/>
      <c r="L432" s="198"/>
      <c r="M432" s="203"/>
      <c r="N432" s="204"/>
      <c r="O432" s="204"/>
      <c r="P432" s="204"/>
      <c r="Q432" s="204"/>
      <c r="R432" s="204"/>
      <c r="S432" s="204"/>
      <c r="T432" s="205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199" t="s">
        <v>145</v>
      </c>
      <c r="AU432" s="199" t="s">
        <v>88</v>
      </c>
      <c r="AV432" s="14" t="s">
        <v>136</v>
      </c>
      <c r="AW432" s="14" t="s">
        <v>33</v>
      </c>
      <c r="AX432" s="14" t="s">
        <v>86</v>
      </c>
      <c r="AY432" s="199" t="s">
        <v>129</v>
      </c>
    </row>
    <row r="433" s="2" customFormat="1" ht="16.5" customHeight="1">
      <c r="A433" s="37"/>
      <c r="B433" s="170"/>
      <c r="C433" s="171" t="s">
        <v>652</v>
      </c>
      <c r="D433" s="171" t="s">
        <v>131</v>
      </c>
      <c r="E433" s="172" t="s">
        <v>653</v>
      </c>
      <c r="F433" s="173" t="s">
        <v>654</v>
      </c>
      <c r="G433" s="174" t="s">
        <v>201</v>
      </c>
      <c r="H433" s="175">
        <v>150</v>
      </c>
      <c r="I433" s="176"/>
      <c r="J433" s="177">
        <f>ROUND(I433*H433,2)</f>
        <v>0</v>
      </c>
      <c r="K433" s="173" t="s">
        <v>135</v>
      </c>
      <c r="L433" s="38"/>
      <c r="M433" s="178" t="s">
        <v>1</v>
      </c>
      <c r="N433" s="179" t="s">
        <v>43</v>
      </c>
      <c r="O433" s="76"/>
      <c r="P433" s="180">
        <f>O433*H433</f>
        <v>0</v>
      </c>
      <c r="Q433" s="180">
        <v>0</v>
      </c>
      <c r="R433" s="180">
        <f>Q433*H433</f>
        <v>0</v>
      </c>
      <c r="S433" s="180">
        <v>0</v>
      </c>
      <c r="T433" s="181">
        <f>S433*H433</f>
        <v>0</v>
      </c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R433" s="182" t="s">
        <v>136</v>
      </c>
      <c r="AT433" s="182" t="s">
        <v>131</v>
      </c>
      <c r="AU433" s="182" t="s">
        <v>88</v>
      </c>
      <c r="AY433" s="18" t="s">
        <v>129</v>
      </c>
      <c r="BE433" s="183">
        <f>IF(N433="základní",J433,0)</f>
        <v>0</v>
      </c>
      <c r="BF433" s="183">
        <f>IF(N433="snížená",J433,0)</f>
        <v>0</v>
      </c>
      <c r="BG433" s="183">
        <f>IF(N433="zákl. přenesená",J433,0)</f>
        <v>0</v>
      </c>
      <c r="BH433" s="183">
        <f>IF(N433="sníž. přenesená",J433,0)</f>
        <v>0</v>
      </c>
      <c r="BI433" s="183">
        <f>IF(N433="nulová",J433,0)</f>
        <v>0</v>
      </c>
      <c r="BJ433" s="18" t="s">
        <v>86</v>
      </c>
      <c r="BK433" s="183">
        <f>ROUND(I433*H433,2)</f>
        <v>0</v>
      </c>
      <c r="BL433" s="18" t="s">
        <v>136</v>
      </c>
      <c r="BM433" s="182" t="s">
        <v>655</v>
      </c>
    </row>
    <row r="434" s="2" customFormat="1">
      <c r="A434" s="37"/>
      <c r="B434" s="38"/>
      <c r="C434" s="37"/>
      <c r="D434" s="184" t="s">
        <v>138</v>
      </c>
      <c r="E434" s="37"/>
      <c r="F434" s="185" t="s">
        <v>656</v>
      </c>
      <c r="G434" s="37"/>
      <c r="H434" s="37"/>
      <c r="I434" s="186"/>
      <c r="J434" s="37"/>
      <c r="K434" s="37"/>
      <c r="L434" s="38"/>
      <c r="M434" s="187"/>
      <c r="N434" s="188"/>
      <c r="O434" s="76"/>
      <c r="P434" s="76"/>
      <c r="Q434" s="76"/>
      <c r="R434" s="76"/>
      <c r="S434" s="76"/>
      <c r="T434" s="7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T434" s="18" t="s">
        <v>138</v>
      </c>
      <c r="AU434" s="18" t="s">
        <v>88</v>
      </c>
    </row>
    <row r="435" s="13" customFormat="1">
      <c r="A435" s="13"/>
      <c r="B435" s="189"/>
      <c r="C435" s="13"/>
      <c r="D435" s="190" t="s">
        <v>145</v>
      </c>
      <c r="E435" s="191" t="s">
        <v>1</v>
      </c>
      <c r="F435" s="192" t="s">
        <v>622</v>
      </c>
      <c r="G435" s="13"/>
      <c r="H435" s="193">
        <v>120</v>
      </c>
      <c r="I435" s="194"/>
      <c r="J435" s="13"/>
      <c r="K435" s="13"/>
      <c r="L435" s="189"/>
      <c r="M435" s="195"/>
      <c r="N435" s="196"/>
      <c r="O435" s="196"/>
      <c r="P435" s="196"/>
      <c r="Q435" s="196"/>
      <c r="R435" s="196"/>
      <c r="S435" s="196"/>
      <c r="T435" s="197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191" t="s">
        <v>145</v>
      </c>
      <c r="AU435" s="191" t="s">
        <v>88</v>
      </c>
      <c r="AV435" s="13" t="s">
        <v>88</v>
      </c>
      <c r="AW435" s="13" t="s">
        <v>33</v>
      </c>
      <c r="AX435" s="13" t="s">
        <v>78</v>
      </c>
      <c r="AY435" s="191" t="s">
        <v>129</v>
      </c>
    </row>
    <row r="436" s="13" customFormat="1">
      <c r="A436" s="13"/>
      <c r="B436" s="189"/>
      <c r="C436" s="13"/>
      <c r="D436" s="190" t="s">
        <v>145</v>
      </c>
      <c r="E436" s="191" t="s">
        <v>1</v>
      </c>
      <c r="F436" s="192" t="s">
        <v>623</v>
      </c>
      <c r="G436" s="13"/>
      <c r="H436" s="193">
        <v>22</v>
      </c>
      <c r="I436" s="194"/>
      <c r="J436" s="13"/>
      <c r="K436" s="13"/>
      <c r="L436" s="189"/>
      <c r="M436" s="195"/>
      <c r="N436" s="196"/>
      <c r="O436" s="196"/>
      <c r="P436" s="196"/>
      <c r="Q436" s="196"/>
      <c r="R436" s="196"/>
      <c r="S436" s="196"/>
      <c r="T436" s="197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191" t="s">
        <v>145</v>
      </c>
      <c r="AU436" s="191" t="s">
        <v>88</v>
      </c>
      <c r="AV436" s="13" t="s">
        <v>88</v>
      </c>
      <c r="AW436" s="13" t="s">
        <v>33</v>
      </c>
      <c r="AX436" s="13" t="s">
        <v>78</v>
      </c>
      <c r="AY436" s="191" t="s">
        <v>129</v>
      </c>
    </row>
    <row r="437" s="13" customFormat="1">
      <c r="A437" s="13"/>
      <c r="B437" s="189"/>
      <c r="C437" s="13"/>
      <c r="D437" s="190" t="s">
        <v>145</v>
      </c>
      <c r="E437" s="191" t="s">
        <v>1</v>
      </c>
      <c r="F437" s="192" t="s">
        <v>629</v>
      </c>
      <c r="G437" s="13"/>
      <c r="H437" s="193">
        <v>8</v>
      </c>
      <c r="I437" s="194"/>
      <c r="J437" s="13"/>
      <c r="K437" s="13"/>
      <c r="L437" s="189"/>
      <c r="M437" s="195"/>
      <c r="N437" s="196"/>
      <c r="O437" s="196"/>
      <c r="P437" s="196"/>
      <c r="Q437" s="196"/>
      <c r="R437" s="196"/>
      <c r="S437" s="196"/>
      <c r="T437" s="197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191" t="s">
        <v>145</v>
      </c>
      <c r="AU437" s="191" t="s">
        <v>88</v>
      </c>
      <c r="AV437" s="13" t="s">
        <v>88</v>
      </c>
      <c r="AW437" s="13" t="s">
        <v>33</v>
      </c>
      <c r="AX437" s="13" t="s">
        <v>78</v>
      </c>
      <c r="AY437" s="191" t="s">
        <v>129</v>
      </c>
    </row>
    <row r="438" s="14" customFormat="1">
      <c r="A438" s="14"/>
      <c r="B438" s="198"/>
      <c r="C438" s="14"/>
      <c r="D438" s="190" t="s">
        <v>145</v>
      </c>
      <c r="E438" s="199" t="s">
        <v>1</v>
      </c>
      <c r="F438" s="200" t="s">
        <v>148</v>
      </c>
      <c r="G438" s="14"/>
      <c r="H438" s="201">
        <v>150</v>
      </c>
      <c r="I438" s="202"/>
      <c r="J438" s="14"/>
      <c r="K438" s="14"/>
      <c r="L438" s="198"/>
      <c r="M438" s="203"/>
      <c r="N438" s="204"/>
      <c r="O438" s="204"/>
      <c r="P438" s="204"/>
      <c r="Q438" s="204"/>
      <c r="R438" s="204"/>
      <c r="S438" s="204"/>
      <c r="T438" s="20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199" t="s">
        <v>145</v>
      </c>
      <c r="AU438" s="199" t="s">
        <v>88</v>
      </c>
      <c r="AV438" s="14" t="s">
        <v>136</v>
      </c>
      <c r="AW438" s="14" t="s">
        <v>33</v>
      </c>
      <c r="AX438" s="14" t="s">
        <v>86</v>
      </c>
      <c r="AY438" s="199" t="s">
        <v>129</v>
      </c>
    </row>
    <row r="439" s="2" customFormat="1" ht="16.5" customHeight="1">
      <c r="A439" s="37"/>
      <c r="B439" s="170"/>
      <c r="C439" s="171" t="s">
        <v>657</v>
      </c>
      <c r="D439" s="171" t="s">
        <v>131</v>
      </c>
      <c r="E439" s="172" t="s">
        <v>658</v>
      </c>
      <c r="F439" s="173" t="s">
        <v>659</v>
      </c>
      <c r="G439" s="174" t="s">
        <v>142</v>
      </c>
      <c r="H439" s="175">
        <v>25.5</v>
      </c>
      <c r="I439" s="176"/>
      <c r="J439" s="177">
        <f>ROUND(I439*H439,2)</f>
        <v>0</v>
      </c>
      <c r="K439" s="173" t="s">
        <v>135</v>
      </c>
      <c r="L439" s="38"/>
      <c r="M439" s="178" t="s">
        <v>1</v>
      </c>
      <c r="N439" s="179" t="s">
        <v>43</v>
      </c>
      <c r="O439" s="76"/>
      <c r="P439" s="180">
        <f>O439*H439</f>
        <v>0</v>
      </c>
      <c r="Q439" s="180">
        <v>1.0000000000000001E-05</v>
      </c>
      <c r="R439" s="180">
        <f>Q439*H439</f>
        <v>0.00025500000000000002</v>
      </c>
      <c r="S439" s="180">
        <v>0</v>
      </c>
      <c r="T439" s="181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182" t="s">
        <v>136</v>
      </c>
      <c r="AT439" s="182" t="s">
        <v>131</v>
      </c>
      <c r="AU439" s="182" t="s">
        <v>88</v>
      </c>
      <c r="AY439" s="18" t="s">
        <v>129</v>
      </c>
      <c r="BE439" s="183">
        <f>IF(N439="základní",J439,0)</f>
        <v>0</v>
      </c>
      <c r="BF439" s="183">
        <f>IF(N439="snížená",J439,0)</f>
        <v>0</v>
      </c>
      <c r="BG439" s="183">
        <f>IF(N439="zákl. přenesená",J439,0)</f>
        <v>0</v>
      </c>
      <c r="BH439" s="183">
        <f>IF(N439="sníž. přenesená",J439,0)</f>
        <v>0</v>
      </c>
      <c r="BI439" s="183">
        <f>IF(N439="nulová",J439,0)</f>
        <v>0</v>
      </c>
      <c r="BJ439" s="18" t="s">
        <v>86</v>
      </c>
      <c r="BK439" s="183">
        <f>ROUND(I439*H439,2)</f>
        <v>0</v>
      </c>
      <c r="BL439" s="18" t="s">
        <v>136</v>
      </c>
      <c r="BM439" s="182" t="s">
        <v>660</v>
      </c>
    </row>
    <row r="440" s="2" customFormat="1">
      <c r="A440" s="37"/>
      <c r="B440" s="38"/>
      <c r="C440" s="37"/>
      <c r="D440" s="184" t="s">
        <v>138</v>
      </c>
      <c r="E440" s="37"/>
      <c r="F440" s="185" t="s">
        <v>661</v>
      </c>
      <c r="G440" s="37"/>
      <c r="H440" s="37"/>
      <c r="I440" s="186"/>
      <c r="J440" s="37"/>
      <c r="K440" s="37"/>
      <c r="L440" s="38"/>
      <c r="M440" s="187"/>
      <c r="N440" s="188"/>
      <c r="O440" s="76"/>
      <c r="P440" s="76"/>
      <c r="Q440" s="76"/>
      <c r="R440" s="76"/>
      <c r="S440" s="76"/>
      <c r="T440" s="7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T440" s="18" t="s">
        <v>138</v>
      </c>
      <c r="AU440" s="18" t="s">
        <v>88</v>
      </c>
    </row>
    <row r="441" s="13" customFormat="1">
      <c r="A441" s="13"/>
      <c r="B441" s="189"/>
      <c r="C441" s="13"/>
      <c r="D441" s="190" t="s">
        <v>145</v>
      </c>
      <c r="E441" s="191" t="s">
        <v>1</v>
      </c>
      <c r="F441" s="192" t="s">
        <v>635</v>
      </c>
      <c r="G441" s="13"/>
      <c r="H441" s="193">
        <v>21</v>
      </c>
      <c r="I441" s="194"/>
      <c r="J441" s="13"/>
      <c r="K441" s="13"/>
      <c r="L441" s="189"/>
      <c r="M441" s="195"/>
      <c r="N441" s="196"/>
      <c r="O441" s="196"/>
      <c r="P441" s="196"/>
      <c r="Q441" s="196"/>
      <c r="R441" s="196"/>
      <c r="S441" s="196"/>
      <c r="T441" s="197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191" t="s">
        <v>145</v>
      </c>
      <c r="AU441" s="191" t="s">
        <v>88</v>
      </c>
      <c r="AV441" s="13" t="s">
        <v>88</v>
      </c>
      <c r="AW441" s="13" t="s">
        <v>33</v>
      </c>
      <c r="AX441" s="13" t="s">
        <v>78</v>
      </c>
      <c r="AY441" s="191" t="s">
        <v>129</v>
      </c>
    </row>
    <row r="442" s="13" customFormat="1">
      <c r="A442" s="13"/>
      <c r="B442" s="189"/>
      <c r="C442" s="13"/>
      <c r="D442" s="190" t="s">
        <v>145</v>
      </c>
      <c r="E442" s="191" t="s">
        <v>1</v>
      </c>
      <c r="F442" s="192" t="s">
        <v>636</v>
      </c>
      <c r="G442" s="13"/>
      <c r="H442" s="193">
        <v>4.5</v>
      </c>
      <c r="I442" s="194"/>
      <c r="J442" s="13"/>
      <c r="K442" s="13"/>
      <c r="L442" s="189"/>
      <c r="M442" s="195"/>
      <c r="N442" s="196"/>
      <c r="O442" s="196"/>
      <c r="P442" s="196"/>
      <c r="Q442" s="196"/>
      <c r="R442" s="196"/>
      <c r="S442" s="196"/>
      <c r="T442" s="197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91" t="s">
        <v>145</v>
      </c>
      <c r="AU442" s="191" t="s">
        <v>88</v>
      </c>
      <c r="AV442" s="13" t="s">
        <v>88</v>
      </c>
      <c r="AW442" s="13" t="s">
        <v>33</v>
      </c>
      <c r="AX442" s="13" t="s">
        <v>78</v>
      </c>
      <c r="AY442" s="191" t="s">
        <v>129</v>
      </c>
    </row>
    <row r="443" s="14" customFormat="1">
      <c r="A443" s="14"/>
      <c r="B443" s="198"/>
      <c r="C443" s="14"/>
      <c r="D443" s="190" t="s">
        <v>145</v>
      </c>
      <c r="E443" s="199" t="s">
        <v>1</v>
      </c>
      <c r="F443" s="200" t="s">
        <v>148</v>
      </c>
      <c r="G443" s="14"/>
      <c r="H443" s="201">
        <v>25.5</v>
      </c>
      <c r="I443" s="202"/>
      <c r="J443" s="14"/>
      <c r="K443" s="14"/>
      <c r="L443" s="198"/>
      <c r="M443" s="203"/>
      <c r="N443" s="204"/>
      <c r="O443" s="204"/>
      <c r="P443" s="204"/>
      <c r="Q443" s="204"/>
      <c r="R443" s="204"/>
      <c r="S443" s="204"/>
      <c r="T443" s="205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199" t="s">
        <v>145</v>
      </c>
      <c r="AU443" s="199" t="s">
        <v>88</v>
      </c>
      <c r="AV443" s="14" t="s">
        <v>136</v>
      </c>
      <c r="AW443" s="14" t="s">
        <v>33</v>
      </c>
      <c r="AX443" s="14" t="s">
        <v>86</v>
      </c>
      <c r="AY443" s="199" t="s">
        <v>129</v>
      </c>
    </row>
    <row r="444" s="2" customFormat="1" ht="33" customHeight="1">
      <c r="A444" s="37"/>
      <c r="B444" s="170"/>
      <c r="C444" s="171" t="s">
        <v>662</v>
      </c>
      <c r="D444" s="171" t="s">
        <v>131</v>
      </c>
      <c r="E444" s="172" t="s">
        <v>663</v>
      </c>
      <c r="F444" s="173" t="s">
        <v>664</v>
      </c>
      <c r="G444" s="174" t="s">
        <v>201</v>
      </c>
      <c r="H444" s="175">
        <v>171</v>
      </c>
      <c r="I444" s="176"/>
      <c r="J444" s="177">
        <f>ROUND(I444*H444,2)</f>
        <v>0</v>
      </c>
      <c r="K444" s="173" t="s">
        <v>135</v>
      </c>
      <c r="L444" s="38"/>
      <c r="M444" s="178" t="s">
        <v>1</v>
      </c>
      <c r="N444" s="179" t="s">
        <v>43</v>
      </c>
      <c r="O444" s="76"/>
      <c r="P444" s="180">
        <f>O444*H444</f>
        <v>0</v>
      </c>
      <c r="Q444" s="180">
        <v>0.16850000000000001</v>
      </c>
      <c r="R444" s="180">
        <f>Q444*H444</f>
        <v>28.813500000000001</v>
      </c>
      <c r="S444" s="180">
        <v>0</v>
      </c>
      <c r="T444" s="181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182" t="s">
        <v>136</v>
      </c>
      <c r="AT444" s="182" t="s">
        <v>131</v>
      </c>
      <c r="AU444" s="182" t="s">
        <v>88</v>
      </c>
      <c r="AY444" s="18" t="s">
        <v>129</v>
      </c>
      <c r="BE444" s="183">
        <f>IF(N444="základní",J444,0)</f>
        <v>0</v>
      </c>
      <c r="BF444" s="183">
        <f>IF(N444="snížená",J444,0)</f>
        <v>0</v>
      </c>
      <c r="BG444" s="183">
        <f>IF(N444="zákl. přenesená",J444,0)</f>
        <v>0</v>
      </c>
      <c r="BH444" s="183">
        <f>IF(N444="sníž. přenesená",J444,0)</f>
        <v>0</v>
      </c>
      <c r="BI444" s="183">
        <f>IF(N444="nulová",J444,0)</f>
        <v>0</v>
      </c>
      <c r="BJ444" s="18" t="s">
        <v>86</v>
      </c>
      <c r="BK444" s="183">
        <f>ROUND(I444*H444,2)</f>
        <v>0</v>
      </c>
      <c r="BL444" s="18" t="s">
        <v>136</v>
      </c>
      <c r="BM444" s="182" t="s">
        <v>665</v>
      </c>
    </row>
    <row r="445" s="2" customFormat="1">
      <c r="A445" s="37"/>
      <c r="B445" s="38"/>
      <c r="C445" s="37"/>
      <c r="D445" s="184" t="s">
        <v>138</v>
      </c>
      <c r="E445" s="37"/>
      <c r="F445" s="185" t="s">
        <v>666</v>
      </c>
      <c r="G445" s="37"/>
      <c r="H445" s="37"/>
      <c r="I445" s="186"/>
      <c r="J445" s="37"/>
      <c r="K445" s="37"/>
      <c r="L445" s="38"/>
      <c r="M445" s="187"/>
      <c r="N445" s="188"/>
      <c r="O445" s="76"/>
      <c r="P445" s="76"/>
      <c r="Q445" s="76"/>
      <c r="R445" s="76"/>
      <c r="S445" s="76"/>
      <c r="T445" s="7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T445" s="18" t="s">
        <v>138</v>
      </c>
      <c r="AU445" s="18" t="s">
        <v>88</v>
      </c>
    </row>
    <row r="446" s="13" customFormat="1">
      <c r="A446" s="13"/>
      <c r="B446" s="189"/>
      <c r="C446" s="13"/>
      <c r="D446" s="190" t="s">
        <v>145</v>
      </c>
      <c r="E446" s="191" t="s">
        <v>1</v>
      </c>
      <c r="F446" s="192" t="s">
        <v>667</v>
      </c>
      <c r="G446" s="13"/>
      <c r="H446" s="193">
        <v>171</v>
      </c>
      <c r="I446" s="194"/>
      <c r="J446" s="13"/>
      <c r="K446" s="13"/>
      <c r="L446" s="189"/>
      <c r="M446" s="195"/>
      <c r="N446" s="196"/>
      <c r="O446" s="196"/>
      <c r="P446" s="196"/>
      <c r="Q446" s="196"/>
      <c r="R446" s="196"/>
      <c r="S446" s="196"/>
      <c r="T446" s="197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191" t="s">
        <v>145</v>
      </c>
      <c r="AU446" s="191" t="s">
        <v>88</v>
      </c>
      <c r="AV446" s="13" t="s">
        <v>88</v>
      </c>
      <c r="AW446" s="13" t="s">
        <v>33</v>
      </c>
      <c r="AX446" s="13" t="s">
        <v>86</v>
      </c>
      <c r="AY446" s="191" t="s">
        <v>129</v>
      </c>
    </row>
    <row r="447" s="2" customFormat="1" ht="16.5" customHeight="1">
      <c r="A447" s="37"/>
      <c r="B447" s="170"/>
      <c r="C447" s="206" t="s">
        <v>668</v>
      </c>
      <c r="D447" s="206" t="s">
        <v>242</v>
      </c>
      <c r="E447" s="207" t="s">
        <v>669</v>
      </c>
      <c r="F447" s="208" t="s">
        <v>670</v>
      </c>
      <c r="G447" s="209" t="s">
        <v>201</v>
      </c>
      <c r="H447" s="210">
        <v>168.30000000000001</v>
      </c>
      <c r="I447" s="211"/>
      <c r="J447" s="212">
        <f>ROUND(I447*H447,2)</f>
        <v>0</v>
      </c>
      <c r="K447" s="208" t="s">
        <v>135</v>
      </c>
      <c r="L447" s="213"/>
      <c r="M447" s="214" t="s">
        <v>1</v>
      </c>
      <c r="N447" s="215" t="s">
        <v>43</v>
      </c>
      <c r="O447" s="76"/>
      <c r="P447" s="180">
        <f>O447*H447</f>
        <v>0</v>
      </c>
      <c r="Q447" s="180">
        <v>0.080000000000000002</v>
      </c>
      <c r="R447" s="180">
        <f>Q447*H447</f>
        <v>13.464</v>
      </c>
      <c r="S447" s="180">
        <v>0</v>
      </c>
      <c r="T447" s="181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182" t="s">
        <v>173</v>
      </c>
      <c r="AT447" s="182" t="s">
        <v>242</v>
      </c>
      <c r="AU447" s="182" t="s">
        <v>88</v>
      </c>
      <c r="AY447" s="18" t="s">
        <v>129</v>
      </c>
      <c r="BE447" s="183">
        <f>IF(N447="základní",J447,0)</f>
        <v>0</v>
      </c>
      <c r="BF447" s="183">
        <f>IF(N447="snížená",J447,0)</f>
        <v>0</v>
      </c>
      <c r="BG447" s="183">
        <f>IF(N447="zákl. přenesená",J447,0)</f>
        <v>0</v>
      </c>
      <c r="BH447" s="183">
        <f>IF(N447="sníž. přenesená",J447,0)</f>
        <v>0</v>
      </c>
      <c r="BI447" s="183">
        <f>IF(N447="nulová",J447,0)</f>
        <v>0</v>
      </c>
      <c r="BJ447" s="18" t="s">
        <v>86</v>
      </c>
      <c r="BK447" s="183">
        <f>ROUND(I447*H447,2)</f>
        <v>0</v>
      </c>
      <c r="BL447" s="18" t="s">
        <v>136</v>
      </c>
      <c r="BM447" s="182" t="s">
        <v>671</v>
      </c>
    </row>
    <row r="448" s="13" customFormat="1">
      <c r="A448" s="13"/>
      <c r="B448" s="189"/>
      <c r="C448" s="13"/>
      <c r="D448" s="190" t="s">
        <v>145</v>
      </c>
      <c r="E448" s="13"/>
      <c r="F448" s="192" t="s">
        <v>672</v>
      </c>
      <c r="G448" s="13"/>
      <c r="H448" s="193">
        <v>168.30000000000001</v>
      </c>
      <c r="I448" s="194"/>
      <c r="J448" s="13"/>
      <c r="K448" s="13"/>
      <c r="L448" s="189"/>
      <c r="M448" s="195"/>
      <c r="N448" s="196"/>
      <c r="O448" s="196"/>
      <c r="P448" s="196"/>
      <c r="Q448" s="196"/>
      <c r="R448" s="196"/>
      <c r="S448" s="196"/>
      <c r="T448" s="197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91" t="s">
        <v>145</v>
      </c>
      <c r="AU448" s="191" t="s">
        <v>88</v>
      </c>
      <c r="AV448" s="13" t="s">
        <v>88</v>
      </c>
      <c r="AW448" s="13" t="s">
        <v>3</v>
      </c>
      <c r="AX448" s="13" t="s">
        <v>86</v>
      </c>
      <c r="AY448" s="191" t="s">
        <v>129</v>
      </c>
    </row>
    <row r="449" s="2" customFormat="1" ht="24.15" customHeight="1">
      <c r="A449" s="37"/>
      <c r="B449" s="170"/>
      <c r="C449" s="206" t="s">
        <v>673</v>
      </c>
      <c r="D449" s="206" t="s">
        <v>242</v>
      </c>
      <c r="E449" s="207" t="s">
        <v>674</v>
      </c>
      <c r="F449" s="208" t="s">
        <v>675</v>
      </c>
      <c r="G449" s="209" t="s">
        <v>201</v>
      </c>
      <c r="H449" s="210">
        <v>6.1200000000000001</v>
      </c>
      <c r="I449" s="211"/>
      <c r="J449" s="212">
        <f>ROUND(I449*H449,2)</f>
        <v>0</v>
      </c>
      <c r="K449" s="208" t="s">
        <v>135</v>
      </c>
      <c r="L449" s="213"/>
      <c r="M449" s="214" t="s">
        <v>1</v>
      </c>
      <c r="N449" s="215" t="s">
        <v>43</v>
      </c>
      <c r="O449" s="76"/>
      <c r="P449" s="180">
        <f>O449*H449</f>
        <v>0</v>
      </c>
      <c r="Q449" s="180">
        <v>0.048300000000000003</v>
      </c>
      <c r="R449" s="180">
        <f>Q449*H449</f>
        <v>0.29559600000000003</v>
      </c>
      <c r="S449" s="180">
        <v>0</v>
      </c>
      <c r="T449" s="181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182" t="s">
        <v>173</v>
      </c>
      <c r="AT449" s="182" t="s">
        <v>242</v>
      </c>
      <c r="AU449" s="182" t="s">
        <v>88</v>
      </c>
      <c r="AY449" s="18" t="s">
        <v>129</v>
      </c>
      <c r="BE449" s="183">
        <f>IF(N449="základní",J449,0)</f>
        <v>0</v>
      </c>
      <c r="BF449" s="183">
        <f>IF(N449="snížená",J449,0)</f>
        <v>0</v>
      </c>
      <c r="BG449" s="183">
        <f>IF(N449="zákl. přenesená",J449,0)</f>
        <v>0</v>
      </c>
      <c r="BH449" s="183">
        <f>IF(N449="sníž. přenesená",J449,0)</f>
        <v>0</v>
      </c>
      <c r="BI449" s="183">
        <f>IF(N449="nulová",J449,0)</f>
        <v>0</v>
      </c>
      <c r="BJ449" s="18" t="s">
        <v>86</v>
      </c>
      <c r="BK449" s="183">
        <f>ROUND(I449*H449,2)</f>
        <v>0</v>
      </c>
      <c r="BL449" s="18" t="s">
        <v>136</v>
      </c>
      <c r="BM449" s="182" t="s">
        <v>676</v>
      </c>
    </row>
    <row r="450" s="13" customFormat="1">
      <c r="A450" s="13"/>
      <c r="B450" s="189"/>
      <c r="C450" s="13"/>
      <c r="D450" s="190" t="s">
        <v>145</v>
      </c>
      <c r="E450" s="13"/>
      <c r="F450" s="192" t="s">
        <v>677</v>
      </c>
      <c r="G450" s="13"/>
      <c r="H450" s="193">
        <v>6.1200000000000001</v>
      </c>
      <c r="I450" s="194"/>
      <c r="J450" s="13"/>
      <c r="K450" s="13"/>
      <c r="L450" s="189"/>
      <c r="M450" s="195"/>
      <c r="N450" s="196"/>
      <c r="O450" s="196"/>
      <c r="P450" s="196"/>
      <c r="Q450" s="196"/>
      <c r="R450" s="196"/>
      <c r="S450" s="196"/>
      <c r="T450" s="197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191" t="s">
        <v>145</v>
      </c>
      <c r="AU450" s="191" t="s">
        <v>88</v>
      </c>
      <c r="AV450" s="13" t="s">
        <v>88</v>
      </c>
      <c r="AW450" s="13" t="s">
        <v>3</v>
      </c>
      <c r="AX450" s="13" t="s">
        <v>86</v>
      </c>
      <c r="AY450" s="191" t="s">
        <v>129</v>
      </c>
    </row>
    <row r="451" s="2" customFormat="1" ht="33" customHeight="1">
      <c r="A451" s="37"/>
      <c r="B451" s="170"/>
      <c r="C451" s="171" t="s">
        <v>678</v>
      </c>
      <c r="D451" s="171" t="s">
        <v>131</v>
      </c>
      <c r="E451" s="172" t="s">
        <v>679</v>
      </c>
      <c r="F451" s="173" t="s">
        <v>680</v>
      </c>
      <c r="G451" s="174" t="s">
        <v>201</v>
      </c>
      <c r="H451" s="175">
        <v>36</v>
      </c>
      <c r="I451" s="176"/>
      <c r="J451" s="177">
        <f>ROUND(I451*H451,2)</f>
        <v>0</v>
      </c>
      <c r="K451" s="173" t="s">
        <v>135</v>
      </c>
      <c r="L451" s="38"/>
      <c r="M451" s="178" t="s">
        <v>1</v>
      </c>
      <c r="N451" s="179" t="s">
        <v>43</v>
      </c>
      <c r="O451" s="76"/>
      <c r="P451" s="180">
        <f>O451*H451</f>
        <v>0</v>
      </c>
      <c r="Q451" s="180">
        <v>0.14041999999999999</v>
      </c>
      <c r="R451" s="180">
        <f>Q451*H451</f>
        <v>5.0551199999999996</v>
      </c>
      <c r="S451" s="180">
        <v>0</v>
      </c>
      <c r="T451" s="181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82" t="s">
        <v>136</v>
      </c>
      <c r="AT451" s="182" t="s">
        <v>131</v>
      </c>
      <c r="AU451" s="182" t="s">
        <v>88</v>
      </c>
      <c r="AY451" s="18" t="s">
        <v>129</v>
      </c>
      <c r="BE451" s="183">
        <f>IF(N451="základní",J451,0)</f>
        <v>0</v>
      </c>
      <c r="BF451" s="183">
        <f>IF(N451="snížená",J451,0)</f>
        <v>0</v>
      </c>
      <c r="BG451" s="183">
        <f>IF(N451="zákl. přenesená",J451,0)</f>
        <v>0</v>
      </c>
      <c r="BH451" s="183">
        <f>IF(N451="sníž. přenesená",J451,0)</f>
        <v>0</v>
      </c>
      <c r="BI451" s="183">
        <f>IF(N451="nulová",J451,0)</f>
        <v>0</v>
      </c>
      <c r="BJ451" s="18" t="s">
        <v>86</v>
      </c>
      <c r="BK451" s="183">
        <f>ROUND(I451*H451,2)</f>
        <v>0</v>
      </c>
      <c r="BL451" s="18" t="s">
        <v>136</v>
      </c>
      <c r="BM451" s="182" t="s">
        <v>681</v>
      </c>
    </row>
    <row r="452" s="2" customFormat="1">
      <c r="A452" s="37"/>
      <c r="B452" s="38"/>
      <c r="C452" s="37"/>
      <c r="D452" s="184" t="s">
        <v>138</v>
      </c>
      <c r="E452" s="37"/>
      <c r="F452" s="185" t="s">
        <v>682</v>
      </c>
      <c r="G452" s="37"/>
      <c r="H452" s="37"/>
      <c r="I452" s="186"/>
      <c r="J452" s="37"/>
      <c r="K452" s="37"/>
      <c r="L452" s="38"/>
      <c r="M452" s="187"/>
      <c r="N452" s="188"/>
      <c r="O452" s="76"/>
      <c r="P452" s="76"/>
      <c r="Q452" s="76"/>
      <c r="R452" s="76"/>
      <c r="S452" s="76"/>
      <c r="T452" s="7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18" t="s">
        <v>138</v>
      </c>
      <c r="AU452" s="18" t="s">
        <v>88</v>
      </c>
    </row>
    <row r="453" s="2" customFormat="1" ht="16.5" customHeight="1">
      <c r="A453" s="37"/>
      <c r="B453" s="170"/>
      <c r="C453" s="206" t="s">
        <v>683</v>
      </c>
      <c r="D453" s="206" t="s">
        <v>242</v>
      </c>
      <c r="E453" s="207" t="s">
        <v>684</v>
      </c>
      <c r="F453" s="208" t="s">
        <v>685</v>
      </c>
      <c r="G453" s="209" t="s">
        <v>201</v>
      </c>
      <c r="H453" s="210">
        <v>36.719999999999999</v>
      </c>
      <c r="I453" s="211"/>
      <c r="J453" s="212">
        <f>ROUND(I453*H453,2)</f>
        <v>0</v>
      </c>
      <c r="K453" s="208" t="s">
        <v>135</v>
      </c>
      <c r="L453" s="213"/>
      <c r="M453" s="214" t="s">
        <v>1</v>
      </c>
      <c r="N453" s="215" t="s">
        <v>43</v>
      </c>
      <c r="O453" s="76"/>
      <c r="P453" s="180">
        <f>O453*H453</f>
        <v>0</v>
      </c>
      <c r="Q453" s="180">
        <v>0.035999999999999997</v>
      </c>
      <c r="R453" s="180">
        <f>Q453*H453</f>
        <v>1.3219199999999998</v>
      </c>
      <c r="S453" s="180">
        <v>0</v>
      </c>
      <c r="T453" s="181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182" t="s">
        <v>173</v>
      </c>
      <c r="AT453" s="182" t="s">
        <v>242</v>
      </c>
      <c r="AU453" s="182" t="s">
        <v>88</v>
      </c>
      <c r="AY453" s="18" t="s">
        <v>129</v>
      </c>
      <c r="BE453" s="183">
        <f>IF(N453="základní",J453,0)</f>
        <v>0</v>
      </c>
      <c r="BF453" s="183">
        <f>IF(N453="snížená",J453,0)</f>
        <v>0</v>
      </c>
      <c r="BG453" s="183">
        <f>IF(N453="zákl. přenesená",J453,0)</f>
        <v>0</v>
      </c>
      <c r="BH453" s="183">
        <f>IF(N453="sníž. přenesená",J453,0)</f>
        <v>0</v>
      </c>
      <c r="BI453" s="183">
        <f>IF(N453="nulová",J453,0)</f>
        <v>0</v>
      </c>
      <c r="BJ453" s="18" t="s">
        <v>86</v>
      </c>
      <c r="BK453" s="183">
        <f>ROUND(I453*H453,2)</f>
        <v>0</v>
      </c>
      <c r="BL453" s="18" t="s">
        <v>136</v>
      </c>
      <c r="BM453" s="182" t="s">
        <v>686</v>
      </c>
    </row>
    <row r="454" s="13" customFormat="1">
      <c r="A454" s="13"/>
      <c r="B454" s="189"/>
      <c r="C454" s="13"/>
      <c r="D454" s="190" t="s">
        <v>145</v>
      </c>
      <c r="E454" s="13"/>
      <c r="F454" s="192" t="s">
        <v>687</v>
      </c>
      <c r="G454" s="13"/>
      <c r="H454" s="193">
        <v>36.719999999999999</v>
      </c>
      <c r="I454" s="194"/>
      <c r="J454" s="13"/>
      <c r="K454" s="13"/>
      <c r="L454" s="189"/>
      <c r="M454" s="195"/>
      <c r="N454" s="196"/>
      <c r="O454" s="196"/>
      <c r="P454" s="196"/>
      <c r="Q454" s="196"/>
      <c r="R454" s="196"/>
      <c r="S454" s="196"/>
      <c r="T454" s="197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91" t="s">
        <v>145</v>
      </c>
      <c r="AU454" s="191" t="s">
        <v>88</v>
      </c>
      <c r="AV454" s="13" t="s">
        <v>88</v>
      </c>
      <c r="AW454" s="13" t="s">
        <v>3</v>
      </c>
      <c r="AX454" s="13" t="s">
        <v>86</v>
      </c>
      <c r="AY454" s="191" t="s">
        <v>129</v>
      </c>
    </row>
    <row r="455" s="2" customFormat="1" ht="24.15" customHeight="1">
      <c r="A455" s="37"/>
      <c r="B455" s="170"/>
      <c r="C455" s="171" t="s">
        <v>688</v>
      </c>
      <c r="D455" s="171" t="s">
        <v>131</v>
      </c>
      <c r="E455" s="172" t="s">
        <v>689</v>
      </c>
      <c r="F455" s="173" t="s">
        <v>690</v>
      </c>
      <c r="G455" s="174" t="s">
        <v>201</v>
      </c>
      <c r="H455" s="175">
        <v>16</v>
      </c>
      <c r="I455" s="176"/>
      <c r="J455" s="177">
        <f>ROUND(I455*H455,2)</f>
        <v>0</v>
      </c>
      <c r="K455" s="173" t="s">
        <v>135</v>
      </c>
      <c r="L455" s="38"/>
      <c r="M455" s="178" t="s">
        <v>1</v>
      </c>
      <c r="N455" s="179" t="s">
        <v>43</v>
      </c>
      <c r="O455" s="76"/>
      <c r="P455" s="180">
        <f>O455*H455</f>
        <v>0</v>
      </c>
      <c r="Q455" s="180">
        <v>0.15256</v>
      </c>
      <c r="R455" s="180">
        <f>Q455*H455</f>
        <v>2.44096</v>
      </c>
      <c r="S455" s="180">
        <v>0</v>
      </c>
      <c r="T455" s="181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182" t="s">
        <v>136</v>
      </c>
      <c r="AT455" s="182" t="s">
        <v>131</v>
      </c>
      <c r="AU455" s="182" t="s">
        <v>88</v>
      </c>
      <c r="AY455" s="18" t="s">
        <v>129</v>
      </c>
      <c r="BE455" s="183">
        <f>IF(N455="základní",J455,0)</f>
        <v>0</v>
      </c>
      <c r="BF455" s="183">
        <f>IF(N455="snížená",J455,0)</f>
        <v>0</v>
      </c>
      <c r="BG455" s="183">
        <f>IF(N455="zákl. přenesená",J455,0)</f>
        <v>0</v>
      </c>
      <c r="BH455" s="183">
        <f>IF(N455="sníž. přenesená",J455,0)</f>
        <v>0</v>
      </c>
      <c r="BI455" s="183">
        <f>IF(N455="nulová",J455,0)</f>
        <v>0</v>
      </c>
      <c r="BJ455" s="18" t="s">
        <v>86</v>
      </c>
      <c r="BK455" s="183">
        <f>ROUND(I455*H455,2)</f>
        <v>0</v>
      </c>
      <c r="BL455" s="18" t="s">
        <v>136</v>
      </c>
      <c r="BM455" s="182" t="s">
        <v>691</v>
      </c>
    </row>
    <row r="456" s="2" customFormat="1">
      <c r="A456" s="37"/>
      <c r="B456" s="38"/>
      <c r="C456" s="37"/>
      <c r="D456" s="184" t="s">
        <v>138</v>
      </c>
      <c r="E456" s="37"/>
      <c r="F456" s="185" t="s">
        <v>692</v>
      </c>
      <c r="G456" s="37"/>
      <c r="H456" s="37"/>
      <c r="I456" s="186"/>
      <c r="J456" s="37"/>
      <c r="K456" s="37"/>
      <c r="L456" s="38"/>
      <c r="M456" s="187"/>
      <c r="N456" s="188"/>
      <c r="O456" s="76"/>
      <c r="P456" s="76"/>
      <c r="Q456" s="76"/>
      <c r="R456" s="76"/>
      <c r="S456" s="76"/>
      <c r="T456" s="7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T456" s="18" t="s">
        <v>138</v>
      </c>
      <c r="AU456" s="18" t="s">
        <v>88</v>
      </c>
    </row>
    <row r="457" s="2" customFormat="1" ht="16.5" customHeight="1">
      <c r="A457" s="37"/>
      <c r="B457" s="170"/>
      <c r="C457" s="206" t="s">
        <v>693</v>
      </c>
      <c r="D457" s="206" t="s">
        <v>242</v>
      </c>
      <c r="E457" s="207" t="s">
        <v>694</v>
      </c>
      <c r="F457" s="208" t="s">
        <v>695</v>
      </c>
      <c r="G457" s="209" t="s">
        <v>201</v>
      </c>
      <c r="H457" s="210">
        <v>16.32</v>
      </c>
      <c r="I457" s="211"/>
      <c r="J457" s="212">
        <f>ROUND(I457*H457,2)</f>
        <v>0</v>
      </c>
      <c r="K457" s="208" t="s">
        <v>135</v>
      </c>
      <c r="L457" s="213"/>
      <c r="M457" s="214" t="s">
        <v>1</v>
      </c>
      <c r="N457" s="215" t="s">
        <v>43</v>
      </c>
      <c r="O457" s="76"/>
      <c r="P457" s="180">
        <f>O457*H457</f>
        <v>0</v>
      </c>
      <c r="Q457" s="180">
        <v>0.14999999999999999</v>
      </c>
      <c r="R457" s="180">
        <f>Q457*H457</f>
        <v>2.448</v>
      </c>
      <c r="S457" s="180">
        <v>0</v>
      </c>
      <c r="T457" s="181">
        <f>S457*H457</f>
        <v>0</v>
      </c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R457" s="182" t="s">
        <v>173</v>
      </c>
      <c r="AT457" s="182" t="s">
        <v>242</v>
      </c>
      <c r="AU457" s="182" t="s">
        <v>88</v>
      </c>
      <c r="AY457" s="18" t="s">
        <v>129</v>
      </c>
      <c r="BE457" s="183">
        <f>IF(N457="základní",J457,0)</f>
        <v>0</v>
      </c>
      <c r="BF457" s="183">
        <f>IF(N457="snížená",J457,0)</f>
        <v>0</v>
      </c>
      <c r="BG457" s="183">
        <f>IF(N457="zákl. přenesená",J457,0)</f>
        <v>0</v>
      </c>
      <c r="BH457" s="183">
        <f>IF(N457="sníž. přenesená",J457,0)</f>
        <v>0</v>
      </c>
      <c r="BI457" s="183">
        <f>IF(N457="nulová",J457,0)</f>
        <v>0</v>
      </c>
      <c r="BJ457" s="18" t="s">
        <v>86</v>
      </c>
      <c r="BK457" s="183">
        <f>ROUND(I457*H457,2)</f>
        <v>0</v>
      </c>
      <c r="BL457" s="18" t="s">
        <v>136</v>
      </c>
      <c r="BM457" s="182" t="s">
        <v>696</v>
      </c>
    </row>
    <row r="458" s="13" customFormat="1">
      <c r="A458" s="13"/>
      <c r="B458" s="189"/>
      <c r="C458" s="13"/>
      <c r="D458" s="190" t="s">
        <v>145</v>
      </c>
      <c r="E458" s="13"/>
      <c r="F458" s="192" t="s">
        <v>697</v>
      </c>
      <c r="G458" s="13"/>
      <c r="H458" s="193">
        <v>16.32</v>
      </c>
      <c r="I458" s="194"/>
      <c r="J458" s="13"/>
      <c r="K458" s="13"/>
      <c r="L458" s="189"/>
      <c r="M458" s="195"/>
      <c r="N458" s="196"/>
      <c r="O458" s="196"/>
      <c r="P458" s="196"/>
      <c r="Q458" s="196"/>
      <c r="R458" s="196"/>
      <c r="S458" s="196"/>
      <c r="T458" s="197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191" t="s">
        <v>145</v>
      </c>
      <c r="AU458" s="191" t="s">
        <v>88</v>
      </c>
      <c r="AV458" s="13" t="s">
        <v>88</v>
      </c>
      <c r="AW458" s="13" t="s">
        <v>3</v>
      </c>
      <c r="AX458" s="13" t="s">
        <v>86</v>
      </c>
      <c r="AY458" s="191" t="s">
        <v>129</v>
      </c>
    </row>
    <row r="459" s="2" customFormat="1" ht="33" customHeight="1">
      <c r="A459" s="37"/>
      <c r="B459" s="170"/>
      <c r="C459" s="171" t="s">
        <v>698</v>
      </c>
      <c r="D459" s="171" t="s">
        <v>131</v>
      </c>
      <c r="E459" s="172" t="s">
        <v>699</v>
      </c>
      <c r="F459" s="173" t="s">
        <v>700</v>
      </c>
      <c r="G459" s="174" t="s">
        <v>201</v>
      </c>
      <c r="H459" s="175">
        <v>60</v>
      </c>
      <c r="I459" s="176"/>
      <c r="J459" s="177">
        <f>ROUND(I459*H459,2)</f>
        <v>0</v>
      </c>
      <c r="K459" s="173" t="s">
        <v>135</v>
      </c>
      <c r="L459" s="38"/>
      <c r="M459" s="178" t="s">
        <v>1</v>
      </c>
      <c r="N459" s="179" t="s">
        <v>43</v>
      </c>
      <c r="O459" s="76"/>
      <c r="P459" s="180">
        <f>O459*H459</f>
        <v>0</v>
      </c>
      <c r="Q459" s="180">
        <v>0.00060999999999999997</v>
      </c>
      <c r="R459" s="180">
        <f>Q459*H459</f>
        <v>0.036600000000000001</v>
      </c>
      <c r="S459" s="180">
        <v>0</v>
      </c>
      <c r="T459" s="181">
        <f>S459*H459</f>
        <v>0</v>
      </c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R459" s="182" t="s">
        <v>136</v>
      </c>
      <c r="AT459" s="182" t="s">
        <v>131</v>
      </c>
      <c r="AU459" s="182" t="s">
        <v>88</v>
      </c>
      <c r="AY459" s="18" t="s">
        <v>129</v>
      </c>
      <c r="BE459" s="183">
        <f>IF(N459="základní",J459,0)</f>
        <v>0</v>
      </c>
      <c r="BF459" s="183">
        <f>IF(N459="snížená",J459,0)</f>
        <v>0</v>
      </c>
      <c r="BG459" s="183">
        <f>IF(N459="zákl. přenesená",J459,0)</f>
        <v>0</v>
      </c>
      <c r="BH459" s="183">
        <f>IF(N459="sníž. přenesená",J459,0)</f>
        <v>0</v>
      </c>
      <c r="BI459" s="183">
        <f>IF(N459="nulová",J459,0)</f>
        <v>0</v>
      </c>
      <c r="BJ459" s="18" t="s">
        <v>86</v>
      </c>
      <c r="BK459" s="183">
        <f>ROUND(I459*H459,2)</f>
        <v>0</v>
      </c>
      <c r="BL459" s="18" t="s">
        <v>136</v>
      </c>
      <c r="BM459" s="182" t="s">
        <v>701</v>
      </c>
    </row>
    <row r="460" s="2" customFormat="1">
      <c r="A460" s="37"/>
      <c r="B460" s="38"/>
      <c r="C460" s="37"/>
      <c r="D460" s="184" t="s">
        <v>138</v>
      </c>
      <c r="E460" s="37"/>
      <c r="F460" s="185" t="s">
        <v>702</v>
      </c>
      <c r="G460" s="37"/>
      <c r="H460" s="37"/>
      <c r="I460" s="186"/>
      <c r="J460" s="37"/>
      <c r="K460" s="37"/>
      <c r="L460" s="38"/>
      <c r="M460" s="187"/>
      <c r="N460" s="188"/>
      <c r="O460" s="76"/>
      <c r="P460" s="76"/>
      <c r="Q460" s="76"/>
      <c r="R460" s="76"/>
      <c r="S460" s="76"/>
      <c r="T460" s="7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T460" s="18" t="s">
        <v>138</v>
      </c>
      <c r="AU460" s="18" t="s">
        <v>88</v>
      </c>
    </row>
    <row r="461" s="2" customFormat="1" ht="24.15" customHeight="1">
      <c r="A461" s="37"/>
      <c r="B461" s="170"/>
      <c r="C461" s="171" t="s">
        <v>703</v>
      </c>
      <c r="D461" s="171" t="s">
        <v>131</v>
      </c>
      <c r="E461" s="172" t="s">
        <v>704</v>
      </c>
      <c r="F461" s="173" t="s">
        <v>705</v>
      </c>
      <c r="G461" s="174" t="s">
        <v>201</v>
      </c>
      <c r="H461" s="175">
        <v>30</v>
      </c>
      <c r="I461" s="176"/>
      <c r="J461" s="177">
        <f>ROUND(I461*H461,2)</f>
        <v>0</v>
      </c>
      <c r="K461" s="173" t="s">
        <v>135</v>
      </c>
      <c r="L461" s="38"/>
      <c r="M461" s="178" t="s">
        <v>1</v>
      </c>
      <c r="N461" s="179" t="s">
        <v>43</v>
      </c>
      <c r="O461" s="76"/>
      <c r="P461" s="180">
        <f>O461*H461</f>
        <v>0</v>
      </c>
      <c r="Q461" s="180">
        <v>0</v>
      </c>
      <c r="R461" s="180">
        <f>Q461*H461</f>
        <v>0</v>
      </c>
      <c r="S461" s="180">
        <v>0</v>
      </c>
      <c r="T461" s="181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182" t="s">
        <v>136</v>
      </c>
      <c r="AT461" s="182" t="s">
        <v>131</v>
      </c>
      <c r="AU461" s="182" t="s">
        <v>88</v>
      </c>
      <c r="AY461" s="18" t="s">
        <v>129</v>
      </c>
      <c r="BE461" s="183">
        <f>IF(N461="základní",J461,0)</f>
        <v>0</v>
      </c>
      <c r="BF461" s="183">
        <f>IF(N461="snížená",J461,0)</f>
        <v>0</v>
      </c>
      <c r="BG461" s="183">
        <f>IF(N461="zákl. přenesená",J461,0)</f>
        <v>0</v>
      </c>
      <c r="BH461" s="183">
        <f>IF(N461="sníž. přenesená",J461,0)</f>
        <v>0</v>
      </c>
      <c r="BI461" s="183">
        <f>IF(N461="nulová",J461,0)</f>
        <v>0</v>
      </c>
      <c r="BJ461" s="18" t="s">
        <v>86</v>
      </c>
      <c r="BK461" s="183">
        <f>ROUND(I461*H461,2)</f>
        <v>0</v>
      </c>
      <c r="BL461" s="18" t="s">
        <v>136</v>
      </c>
      <c r="BM461" s="182" t="s">
        <v>706</v>
      </c>
    </row>
    <row r="462" s="2" customFormat="1">
      <c r="A462" s="37"/>
      <c r="B462" s="38"/>
      <c r="C462" s="37"/>
      <c r="D462" s="184" t="s">
        <v>138</v>
      </c>
      <c r="E462" s="37"/>
      <c r="F462" s="185" t="s">
        <v>707</v>
      </c>
      <c r="G462" s="37"/>
      <c r="H462" s="37"/>
      <c r="I462" s="186"/>
      <c r="J462" s="37"/>
      <c r="K462" s="37"/>
      <c r="L462" s="38"/>
      <c r="M462" s="187"/>
      <c r="N462" s="188"/>
      <c r="O462" s="76"/>
      <c r="P462" s="76"/>
      <c r="Q462" s="76"/>
      <c r="R462" s="76"/>
      <c r="S462" s="76"/>
      <c r="T462" s="7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T462" s="18" t="s">
        <v>138</v>
      </c>
      <c r="AU462" s="18" t="s">
        <v>88</v>
      </c>
    </row>
    <row r="463" s="2" customFormat="1" ht="24.15" customHeight="1">
      <c r="A463" s="37"/>
      <c r="B463" s="170"/>
      <c r="C463" s="171" t="s">
        <v>708</v>
      </c>
      <c r="D463" s="171" t="s">
        <v>131</v>
      </c>
      <c r="E463" s="172" t="s">
        <v>709</v>
      </c>
      <c r="F463" s="173" t="s">
        <v>710</v>
      </c>
      <c r="G463" s="174" t="s">
        <v>201</v>
      </c>
      <c r="H463" s="175">
        <v>21</v>
      </c>
      <c r="I463" s="176"/>
      <c r="J463" s="177">
        <f>ROUND(I463*H463,2)</f>
        <v>0</v>
      </c>
      <c r="K463" s="173" t="s">
        <v>135</v>
      </c>
      <c r="L463" s="38"/>
      <c r="M463" s="178" t="s">
        <v>1</v>
      </c>
      <c r="N463" s="179" t="s">
        <v>43</v>
      </c>
      <c r="O463" s="76"/>
      <c r="P463" s="180">
        <f>O463*H463</f>
        <v>0</v>
      </c>
      <c r="Q463" s="180">
        <v>0.22735</v>
      </c>
      <c r="R463" s="180">
        <f>Q463*H463</f>
        <v>4.7743500000000001</v>
      </c>
      <c r="S463" s="180">
        <v>0</v>
      </c>
      <c r="T463" s="181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182" t="s">
        <v>136</v>
      </c>
      <c r="AT463" s="182" t="s">
        <v>131</v>
      </c>
      <c r="AU463" s="182" t="s">
        <v>88</v>
      </c>
      <c r="AY463" s="18" t="s">
        <v>129</v>
      </c>
      <c r="BE463" s="183">
        <f>IF(N463="základní",J463,0)</f>
        <v>0</v>
      </c>
      <c r="BF463" s="183">
        <f>IF(N463="snížená",J463,0)</f>
        <v>0</v>
      </c>
      <c r="BG463" s="183">
        <f>IF(N463="zákl. přenesená",J463,0)</f>
        <v>0</v>
      </c>
      <c r="BH463" s="183">
        <f>IF(N463="sníž. přenesená",J463,0)</f>
        <v>0</v>
      </c>
      <c r="BI463" s="183">
        <f>IF(N463="nulová",J463,0)</f>
        <v>0</v>
      </c>
      <c r="BJ463" s="18" t="s">
        <v>86</v>
      </c>
      <c r="BK463" s="183">
        <f>ROUND(I463*H463,2)</f>
        <v>0</v>
      </c>
      <c r="BL463" s="18" t="s">
        <v>136</v>
      </c>
      <c r="BM463" s="182" t="s">
        <v>711</v>
      </c>
    </row>
    <row r="464" s="2" customFormat="1">
      <c r="A464" s="37"/>
      <c r="B464" s="38"/>
      <c r="C464" s="37"/>
      <c r="D464" s="184" t="s">
        <v>138</v>
      </c>
      <c r="E464" s="37"/>
      <c r="F464" s="185" t="s">
        <v>712</v>
      </c>
      <c r="G464" s="37"/>
      <c r="H464" s="37"/>
      <c r="I464" s="186"/>
      <c r="J464" s="37"/>
      <c r="K464" s="37"/>
      <c r="L464" s="38"/>
      <c r="M464" s="187"/>
      <c r="N464" s="188"/>
      <c r="O464" s="76"/>
      <c r="P464" s="76"/>
      <c r="Q464" s="76"/>
      <c r="R464" s="76"/>
      <c r="S464" s="76"/>
      <c r="T464" s="7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T464" s="18" t="s">
        <v>138</v>
      </c>
      <c r="AU464" s="18" t="s">
        <v>88</v>
      </c>
    </row>
    <row r="465" s="13" customFormat="1">
      <c r="A465" s="13"/>
      <c r="B465" s="189"/>
      <c r="C465" s="13"/>
      <c r="D465" s="190" t="s">
        <v>145</v>
      </c>
      <c r="E465" s="191" t="s">
        <v>1</v>
      </c>
      <c r="F465" s="192" t="s">
        <v>713</v>
      </c>
      <c r="G465" s="13"/>
      <c r="H465" s="193">
        <v>4</v>
      </c>
      <c r="I465" s="194"/>
      <c r="J465" s="13"/>
      <c r="K465" s="13"/>
      <c r="L465" s="189"/>
      <c r="M465" s="195"/>
      <c r="N465" s="196"/>
      <c r="O465" s="196"/>
      <c r="P465" s="196"/>
      <c r="Q465" s="196"/>
      <c r="R465" s="196"/>
      <c r="S465" s="196"/>
      <c r="T465" s="197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191" t="s">
        <v>145</v>
      </c>
      <c r="AU465" s="191" t="s">
        <v>88</v>
      </c>
      <c r="AV465" s="13" t="s">
        <v>88</v>
      </c>
      <c r="AW465" s="13" t="s">
        <v>33</v>
      </c>
      <c r="AX465" s="13" t="s">
        <v>78</v>
      </c>
      <c r="AY465" s="191" t="s">
        <v>129</v>
      </c>
    </row>
    <row r="466" s="13" customFormat="1">
      <c r="A466" s="13"/>
      <c r="B466" s="189"/>
      <c r="C466" s="13"/>
      <c r="D466" s="190" t="s">
        <v>145</v>
      </c>
      <c r="E466" s="191" t="s">
        <v>1</v>
      </c>
      <c r="F466" s="192" t="s">
        <v>714</v>
      </c>
      <c r="G466" s="13"/>
      <c r="H466" s="193">
        <v>17</v>
      </c>
      <c r="I466" s="194"/>
      <c r="J466" s="13"/>
      <c r="K466" s="13"/>
      <c r="L466" s="189"/>
      <c r="M466" s="195"/>
      <c r="N466" s="196"/>
      <c r="O466" s="196"/>
      <c r="P466" s="196"/>
      <c r="Q466" s="196"/>
      <c r="R466" s="196"/>
      <c r="S466" s="196"/>
      <c r="T466" s="197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191" t="s">
        <v>145</v>
      </c>
      <c r="AU466" s="191" t="s">
        <v>88</v>
      </c>
      <c r="AV466" s="13" t="s">
        <v>88</v>
      </c>
      <c r="AW466" s="13" t="s">
        <v>33</v>
      </c>
      <c r="AX466" s="13" t="s">
        <v>78</v>
      </c>
      <c r="AY466" s="191" t="s">
        <v>129</v>
      </c>
    </row>
    <row r="467" s="14" customFormat="1">
      <c r="A467" s="14"/>
      <c r="B467" s="198"/>
      <c r="C467" s="14"/>
      <c r="D467" s="190" t="s">
        <v>145</v>
      </c>
      <c r="E467" s="199" t="s">
        <v>1</v>
      </c>
      <c r="F467" s="200" t="s">
        <v>148</v>
      </c>
      <c r="G467" s="14"/>
      <c r="H467" s="201">
        <v>21</v>
      </c>
      <c r="I467" s="202"/>
      <c r="J467" s="14"/>
      <c r="K467" s="14"/>
      <c r="L467" s="198"/>
      <c r="M467" s="203"/>
      <c r="N467" s="204"/>
      <c r="O467" s="204"/>
      <c r="P467" s="204"/>
      <c r="Q467" s="204"/>
      <c r="R467" s="204"/>
      <c r="S467" s="204"/>
      <c r="T467" s="205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199" t="s">
        <v>145</v>
      </c>
      <c r="AU467" s="199" t="s">
        <v>88</v>
      </c>
      <c r="AV467" s="14" t="s">
        <v>136</v>
      </c>
      <c r="AW467" s="14" t="s">
        <v>33</v>
      </c>
      <c r="AX467" s="14" t="s">
        <v>86</v>
      </c>
      <c r="AY467" s="199" t="s">
        <v>129</v>
      </c>
    </row>
    <row r="468" s="2" customFormat="1" ht="24.15" customHeight="1">
      <c r="A468" s="37"/>
      <c r="B468" s="170"/>
      <c r="C468" s="206" t="s">
        <v>715</v>
      </c>
      <c r="D468" s="206" t="s">
        <v>242</v>
      </c>
      <c r="E468" s="207" t="s">
        <v>716</v>
      </c>
      <c r="F468" s="208" t="s">
        <v>717</v>
      </c>
      <c r="G468" s="209" t="s">
        <v>201</v>
      </c>
      <c r="H468" s="210">
        <v>21</v>
      </c>
      <c r="I468" s="211"/>
      <c r="J468" s="212">
        <f>ROUND(I468*H468,2)</f>
        <v>0</v>
      </c>
      <c r="K468" s="208" t="s">
        <v>135</v>
      </c>
      <c r="L468" s="213"/>
      <c r="M468" s="214" t="s">
        <v>1</v>
      </c>
      <c r="N468" s="215" t="s">
        <v>43</v>
      </c>
      <c r="O468" s="76"/>
      <c r="P468" s="180">
        <f>O468*H468</f>
        <v>0</v>
      </c>
      <c r="Q468" s="180">
        <v>0.34999999999999998</v>
      </c>
      <c r="R468" s="180">
        <f>Q468*H468</f>
        <v>7.3499999999999996</v>
      </c>
      <c r="S468" s="180">
        <v>0</v>
      </c>
      <c r="T468" s="181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182" t="s">
        <v>173</v>
      </c>
      <c r="AT468" s="182" t="s">
        <v>242</v>
      </c>
      <c r="AU468" s="182" t="s">
        <v>88</v>
      </c>
      <c r="AY468" s="18" t="s">
        <v>129</v>
      </c>
      <c r="BE468" s="183">
        <f>IF(N468="základní",J468,0)</f>
        <v>0</v>
      </c>
      <c r="BF468" s="183">
        <f>IF(N468="snížená",J468,0)</f>
        <v>0</v>
      </c>
      <c r="BG468" s="183">
        <f>IF(N468="zákl. přenesená",J468,0)</f>
        <v>0</v>
      </c>
      <c r="BH468" s="183">
        <f>IF(N468="sníž. přenesená",J468,0)</f>
        <v>0</v>
      </c>
      <c r="BI468" s="183">
        <f>IF(N468="nulová",J468,0)</f>
        <v>0</v>
      </c>
      <c r="BJ468" s="18" t="s">
        <v>86</v>
      </c>
      <c r="BK468" s="183">
        <f>ROUND(I468*H468,2)</f>
        <v>0</v>
      </c>
      <c r="BL468" s="18" t="s">
        <v>136</v>
      </c>
      <c r="BM468" s="182" t="s">
        <v>718</v>
      </c>
    </row>
    <row r="469" s="2" customFormat="1" ht="24.15" customHeight="1">
      <c r="A469" s="37"/>
      <c r="B469" s="170"/>
      <c r="C469" s="171" t="s">
        <v>719</v>
      </c>
      <c r="D469" s="171" t="s">
        <v>131</v>
      </c>
      <c r="E469" s="172" t="s">
        <v>720</v>
      </c>
      <c r="F469" s="173" t="s">
        <v>721</v>
      </c>
      <c r="G469" s="174" t="s">
        <v>134</v>
      </c>
      <c r="H469" s="175">
        <v>2</v>
      </c>
      <c r="I469" s="176"/>
      <c r="J469" s="177">
        <f>ROUND(I469*H469,2)</f>
        <v>0</v>
      </c>
      <c r="K469" s="173" t="s">
        <v>135</v>
      </c>
      <c r="L469" s="38"/>
      <c r="M469" s="178" t="s">
        <v>1</v>
      </c>
      <c r="N469" s="179" t="s">
        <v>43</v>
      </c>
      <c r="O469" s="76"/>
      <c r="P469" s="180">
        <f>O469*H469</f>
        <v>0</v>
      </c>
      <c r="Q469" s="180">
        <v>0.012149999999999999</v>
      </c>
      <c r="R469" s="180">
        <f>Q469*H469</f>
        <v>0.024299999999999999</v>
      </c>
      <c r="S469" s="180">
        <v>0</v>
      </c>
      <c r="T469" s="181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182" t="s">
        <v>136</v>
      </c>
      <c r="AT469" s="182" t="s">
        <v>131</v>
      </c>
      <c r="AU469" s="182" t="s">
        <v>88</v>
      </c>
      <c r="AY469" s="18" t="s">
        <v>129</v>
      </c>
      <c r="BE469" s="183">
        <f>IF(N469="základní",J469,0)</f>
        <v>0</v>
      </c>
      <c r="BF469" s="183">
        <f>IF(N469="snížená",J469,0)</f>
        <v>0</v>
      </c>
      <c r="BG469" s="183">
        <f>IF(N469="zákl. přenesená",J469,0)</f>
        <v>0</v>
      </c>
      <c r="BH469" s="183">
        <f>IF(N469="sníž. přenesená",J469,0)</f>
        <v>0</v>
      </c>
      <c r="BI469" s="183">
        <f>IF(N469="nulová",J469,0)</f>
        <v>0</v>
      </c>
      <c r="BJ469" s="18" t="s">
        <v>86</v>
      </c>
      <c r="BK469" s="183">
        <f>ROUND(I469*H469,2)</f>
        <v>0</v>
      </c>
      <c r="BL469" s="18" t="s">
        <v>136</v>
      </c>
      <c r="BM469" s="182" t="s">
        <v>722</v>
      </c>
    </row>
    <row r="470" s="2" customFormat="1">
      <c r="A470" s="37"/>
      <c r="B470" s="38"/>
      <c r="C470" s="37"/>
      <c r="D470" s="184" t="s">
        <v>138</v>
      </c>
      <c r="E470" s="37"/>
      <c r="F470" s="185" t="s">
        <v>723</v>
      </c>
      <c r="G470" s="37"/>
      <c r="H470" s="37"/>
      <c r="I470" s="186"/>
      <c r="J470" s="37"/>
      <c r="K470" s="37"/>
      <c r="L470" s="38"/>
      <c r="M470" s="187"/>
      <c r="N470" s="188"/>
      <c r="O470" s="76"/>
      <c r="P470" s="76"/>
      <c r="Q470" s="76"/>
      <c r="R470" s="76"/>
      <c r="S470" s="76"/>
      <c r="T470" s="7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T470" s="18" t="s">
        <v>138</v>
      </c>
      <c r="AU470" s="18" t="s">
        <v>88</v>
      </c>
    </row>
    <row r="471" s="13" customFormat="1">
      <c r="A471" s="13"/>
      <c r="B471" s="189"/>
      <c r="C471" s="13"/>
      <c r="D471" s="190" t="s">
        <v>145</v>
      </c>
      <c r="E471" s="191" t="s">
        <v>1</v>
      </c>
      <c r="F471" s="192" t="s">
        <v>724</v>
      </c>
      <c r="G471" s="13"/>
      <c r="H471" s="193">
        <v>1</v>
      </c>
      <c r="I471" s="194"/>
      <c r="J471" s="13"/>
      <c r="K471" s="13"/>
      <c r="L471" s="189"/>
      <c r="M471" s="195"/>
      <c r="N471" s="196"/>
      <c r="O471" s="196"/>
      <c r="P471" s="196"/>
      <c r="Q471" s="196"/>
      <c r="R471" s="196"/>
      <c r="S471" s="196"/>
      <c r="T471" s="197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191" t="s">
        <v>145</v>
      </c>
      <c r="AU471" s="191" t="s">
        <v>88</v>
      </c>
      <c r="AV471" s="13" t="s">
        <v>88</v>
      </c>
      <c r="AW471" s="13" t="s">
        <v>33</v>
      </c>
      <c r="AX471" s="13" t="s">
        <v>78</v>
      </c>
      <c r="AY471" s="191" t="s">
        <v>129</v>
      </c>
    </row>
    <row r="472" s="13" customFormat="1">
      <c r="A472" s="13"/>
      <c r="B472" s="189"/>
      <c r="C472" s="13"/>
      <c r="D472" s="190" t="s">
        <v>145</v>
      </c>
      <c r="E472" s="191" t="s">
        <v>1</v>
      </c>
      <c r="F472" s="192" t="s">
        <v>725</v>
      </c>
      <c r="G472" s="13"/>
      <c r="H472" s="193">
        <v>1</v>
      </c>
      <c r="I472" s="194"/>
      <c r="J472" s="13"/>
      <c r="K472" s="13"/>
      <c r="L472" s="189"/>
      <c r="M472" s="195"/>
      <c r="N472" s="196"/>
      <c r="O472" s="196"/>
      <c r="P472" s="196"/>
      <c r="Q472" s="196"/>
      <c r="R472" s="196"/>
      <c r="S472" s="196"/>
      <c r="T472" s="197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191" t="s">
        <v>145</v>
      </c>
      <c r="AU472" s="191" t="s">
        <v>88</v>
      </c>
      <c r="AV472" s="13" t="s">
        <v>88</v>
      </c>
      <c r="AW472" s="13" t="s">
        <v>33</v>
      </c>
      <c r="AX472" s="13" t="s">
        <v>78</v>
      </c>
      <c r="AY472" s="191" t="s">
        <v>129</v>
      </c>
    </row>
    <row r="473" s="14" customFormat="1">
      <c r="A473" s="14"/>
      <c r="B473" s="198"/>
      <c r="C473" s="14"/>
      <c r="D473" s="190" t="s">
        <v>145</v>
      </c>
      <c r="E473" s="199" t="s">
        <v>1</v>
      </c>
      <c r="F473" s="200" t="s">
        <v>148</v>
      </c>
      <c r="G473" s="14"/>
      <c r="H473" s="201">
        <v>2</v>
      </c>
      <c r="I473" s="202"/>
      <c r="J473" s="14"/>
      <c r="K473" s="14"/>
      <c r="L473" s="198"/>
      <c r="M473" s="203"/>
      <c r="N473" s="204"/>
      <c r="O473" s="204"/>
      <c r="P473" s="204"/>
      <c r="Q473" s="204"/>
      <c r="R473" s="204"/>
      <c r="S473" s="204"/>
      <c r="T473" s="205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199" t="s">
        <v>145</v>
      </c>
      <c r="AU473" s="199" t="s">
        <v>88</v>
      </c>
      <c r="AV473" s="14" t="s">
        <v>136</v>
      </c>
      <c r="AW473" s="14" t="s">
        <v>33</v>
      </c>
      <c r="AX473" s="14" t="s">
        <v>86</v>
      </c>
      <c r="AY473" s="199" t="s">
        <v>129</v>
      </c>
    </row>
    <row r="474" s="2" customFormat="1" ht="24.15" customHeight="1">
      <c r="A474" s="37"/>
      <c r="B474" s="170"/>
      <c r="C474" s="206" t="s">
        <v>726</v>
      </c>
      <c r="D474" s="206" t="s">
        <v>242</v>
      </c>
      <c r="E474" s="207" t="s">
        <v>727</v>
      </c>
      <c r="F474" s="208" t="s">
        <v>728</v>
      </c>
      <c r="G474" s="209" t="s">
        <v>134</v>
      </c>
      <c r="H474" s="210">
        <v>2</v>
      </c>
      <c r="I474" s="211"/>
      <c r="J474" s="212">
        <f>ROUND(I474*H474,2)</f>
        <v>0</v>
      </c>
      <c r="K474" s="208" t="s">
        <v>135</v>
      </c>
      <c r="L474" s="213"/>
      <c r="M474" s="214" t="s">
        <v>1</v>
      </c>
      <c r="N474" s="215" t="s">
        <v>43</v>
      </c>
      <c r="O474" s="76"/>
      <c r="P474" s="180">
        <f>O474*H474</f>
        <v>0</v>
      </c>
      <c r="Q474" s="180">
        <v>0.075999999999999998</v>
      </c>
      <c r="R474" s="180">
        <f>Q474*H474</f>
        <v>0.152</v>
      </c>
      <c r="S474" s="180">
        <v>0</v>
      </c>
      <c r="T474" s="181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182" t="s">
        <v>173</v>
      </c>
      <c r="AT474" s="182" t="s">
        <v>242</v>
      </c>
      <c r="AU474" s="182" t="s">
        <v>88</v>
      </c>
      <c r="AY474" s="18" t="s">
        <v>129</v>
      </c>
      <c r="BE474" s="183">
        <f>IF(N474="základní",J474,0)</f>
        <v>0</v>
      </c>
      <c r="BF474" s="183">
        <f>IF(N474="snížená",J474,0)</f>
        <v>0</v>
      </c>
      <c r="BG474" s="183">
        <f>IF(N474="zákl. přenesená",J474,0)</f>
        <v>0</v>
      </c>
      <c r="BH474" s="183">
        <f>IF(N474="sníž. přenesená",J474,0)</f>
        <v>0</v>
      </c>
      <c r="BI474" s="183">
        <f>IF(N474="nulová",J474,0)</f>
        <v>0</v>
      </c>
      <c r="BJ474" s="18" t="s">
        <v>86</v>
      </c>
      <c r="BK474" s="183">
        <f>ROUND(I474*H474,2)</f>
        <v>0</v>
      </c>
      <c r="BL474" s="18" t="s">
        <v>136</v>
      </c>
      <c r="BM474" s="182" t="s">
        <v>729</v>
      </c>
    </row>
    <row r="475" s="2" customFormat="1" ht="24.15" customHeight="1">
      <c r="A475" s="37"/>
      <c r="B475" s="170"/>
      <c r="C475" s="171" t="s">
        <v>730</v>
      </c>
      <c r="D475" s="171" t="s">
        <v>131</v>
      </c>
      <c r="E475" s="172" t="s">
        <v>731</v>
      </c>
      <c r="F475" s="173" t="s">
        <v>732</v>
      </c>
      <c r="G475" s="174" t="s">
        <v>134</v>
      </c>
      <c r="H475" s="175">
        <v>2</v>
      </c>
      <c r="I475" s="176"/>
      <c r="J475" s="177">
        <f>ROUND(I475*H475,2)</f>
        <v>0</v>
      </c>
      <c r="K475" s="173" t="s">
        <v>135</v>
      </c>
      <c r="L475" s="38"/>
      <c r="M475" s="178" t="s">
        <v>1</v>
      </c>
      <c r="N475" s="179" t="s">
        <v>43</v>
      </c>
      <c r="O475" s="76"/>
      <c r="P475" s="180">
        <f>O475*H475</f>
        <v>0</v>
      </c>
      <c r="Q475" s="180">
        <v>0.37164000000000003</v>
      </c>
      <c r="R475" s="180">
        <f>Q475*H475</f>
        <v>0.74328000000000005</v>
      </c>
      <c r="S475" s="180">
        <v>0</v>
      </c>
      <c r="T475" s="181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182" t="s">
        <v>136</v>
      </c>
      <c r="AT475" s="182" t="s">
        <v>131</v>
      </c>
      <c r="AU475" s="182" t="s">
        <v>88</v>
      </c>
      <c r="AY475" s="18" t="s">
        <v>129</v>
      </c>
      <c r="BE475" s="183">
        <f>IF(N475="základní",J475,0)</f>
        <v>0</v>
      </c>
      <c r="BF475" s="183">
        <f>IF(N475="snížená",J475,0)</f>
        <v>0</v>
      </c>
      <c r="BG475" s="183">
        <f>IF(N475="zákl. přenesená",J475,0)</f>
        <v>0</v>
      </c>
      <c r="BH475" s="183">
        <f>IF(N475="sníž. přenesená",J475,0)</f>
        <v>0</v>
      </c>
      <c r="BI475" s="183">
        <f>IF(N475="nulová",J475,0)</f>
        <v>0</v>
      </c>
      <c r="BJ475" s="18" t="s">
        <v>86</v>
      </c>
      <c r="BK475" s="183">
        <f>ROUND(I475*H475,2)</f>
        <v>0</v>
      </c>
      <c r="BL475" s="18" t="s">
        <v>136</v>
      </c>
      <c r="BM475" s="182" t="s">
        <v>733</v>
      </c>
    </row>
    <row r="476" s="2" customFormat="1">
      <c r="A476" s="37"/>
      <c r="B476" s="38"/>
      <c r="C476" s="37"/>
      <c r="D476" s="184" t="s">
        <v>138</v>
      </c>
      <c r="E476" s="37"/>
      <c r="F476" s="185" t="s">
        <v>734</v>
      </c>
      <c r="G476" s="37"/>
      <c r="H476" s="37"/>
      <c r="I476" s="186"/>
      <c r="J476" s="37"/>
      <c r="K476" s="37"/>
      <c r="L476" s="38"/>
      <c r="M476" s="187"/>
      <c r="N476" s="188"/>
      <c r="O476" s="76"/>
      <c r="P476" s="76"/>
      <c r="Q476" s="76"/>
      <c r="R476" s="76"/>
      <c r="S476" s="76"/>
      <c r="T476" s="7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T476" s="18" t="s">
        <v>138</v>
      </c>
      <c r="AU476" s="18" t="s">
        <v>88</v>
      </c>
    </row>
    <row r="477" s="13" customFormat="1">
      <c r="A477" s="13"/>
      <c r="B477" s="189"/>
      <c r="C477" s="13"/>
      <c r="D477" s="190" t="s">
        <v>145</v>
      </c>
      <c r="E477" s="191" t="s">
        <v>1</v>
      </c>
      <c r="F477" s="192" t="s">
        <v>724</v>
      </c>
      <c r="G477" s="13"/>
      <c r="H477" s="193">
        <v>1</v>
      </c>
      <c r="I477" s="194"/>
      <c r="J477" s="13"/>
      <c r="K477" s="13"/>
      <c r="L477" s="189"/>
      <c r="M477" s="195"/>
      <c r="N477" s="196"/>
      <c r="O477" s="196"/>
      <c r="P477" s="196"/>
      <c r="Q477" s="196"/>
      <c r="R477" s="196"/>
      <c r="S477" s="196"/>
      <c r="T477" s="197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91" t="s">
        <v>145</v>
      </c>
      <c r="AU477" s="191" t="s">
        <v>88</v>
      </c>
      <c r="AV477" s="13" t="s">
        <v>88</v>
      </c>
      <c r="AW477" s="13" t="s">
        <v>33</v>
      </c>
      <c r="AX477" s="13" t="s">
        <v>78</v>
      </c>
      <c r="AY477" s="191" t="s">
        <v>129</v>
      </c>
    </row>
    <row r="478" s="13" customFormat="1">
      <c r="A478" s="13"/>
      <c r="B478" s="189"/>
      <c r="C478" s="13"/>
      <c r="D478" s="190" t="s">
        <v>145</v>
      </c>
      <c r="E478" s="191" t="s">
        <v>1</v>
      </c>
      <c r="F478" s="192" t="s">
        <v>725</v>
      </c>
      <c r="G478" s="13"/>
      <c r="H478" s="193">
        <v>1</v>
      </c>
      <c r="I478" s="194"/>
      <c r="J478" s="13"/>
      <c r="K478" s="13"/>
      <c r="L478" s="189"/>
      <c r="M478" s="195"/>
      <c r="N478" s="196"/>
      <c r="O478" s="196"/>
      <c r="P478" s="196"/>
      <c r="Q478" s="196"/>
      <c r="R478" s="196"/>
      <c r="S478" s="196"/>
      <c r="T478" s="197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191" t="s">
        <v>145</v>
      </c>
      <c r="AU478" s="191" t="s">
        <v>88</v>
      </c>
      <c r="AV478" s="13" t="s">
        <v>88</v>
      </c>
      <c r="AW478" s="13" t="s">
        <v>33</v>
      </c>
      <c r="AX478" s="13" t="s">
        <v>78</v>
      </c>
      <c r="AY478" s="191" t="s">
        <v>129</v>
      </c>
    </row>
    <row r="479" s="14" customFormat="1">
      <c r="A479" s="14"/>
      <c r="B479" s="198"/>
      <c r="C479" s="14"/>
      <c r="D479" s="190" t="s">
        <v>145</v>
      </c>
      <c r="E479" s="199" t="s">
        <v>1</v>
      </c>
      <c r="F479" s="200" t="s">
        <v>148</v>
      </c>
      <c r="G479" s="14"/>
      <c r="H479" s="201">
        <v>2</v>
      </c>
      <c r="I479" s="202"/>
      <c r="J479" s="14"/>
      <c r="K479" s="14"/>
      <c r="L479" s="198"/>
      <c r="M479" s="203"/>
      <c r="N479" s="204"/>
      <c r="O479" s="204"/>
      <c r="P479" s="204"/>
      <c r="Q479" s="204"/>
      <c r="R479" s="204"/>
      <c r="S479" s="204"/>
      <c r="T479" s="205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199" t="s">
        <v>145</v>
      </c>
      <c r="AU479" s="199" t="s">
        <v>88</v>
      </c>
      <c r="AV479" s="14" t="s">
        <v>136</v>
      </c>
      <c r="AW479" s="14" t="s">
        <v>33</v>
      </c>
      <c r="AX479" s="14" t="s">
        <v>86</v>
      </c>
      <c r="AY479" s="199" t="s">
        <v>129</v>
      </c>
    </row>
    <row r="480" s="2" customFormat="1" ht="24.15" customHeight="1">
      <c r="A480" s="37"/>
      <c r="B480" s="170"/>
      <c r="C480" s="206" t="s">
        <v>735</v>
      </c>
      <c r="D480" s="206" t="s">
        <v>242</v>
      </c>
      <c r="E480" s="207" t="s">
        <v>736</v>
      </c>
      <c r="F480" s="208" t="s">
        <v>737</v>
      </c>
      <c r="G480" s="209" t="s">
        <v>134</v>
      </c>
      <c r="H480" s="210">
        <v>2</v>
      </c>
      <c r="I480" s="211"/>
      <c r="J480" s="212">
        <f>ROUND(I480*H480,2)</f>
        <v>0</v>
      </c>
      <c r="K480" s="208" t="s">
        <v>135</v>
      </c>
      <c r="L480" s="213"/>
      <c r="M480" s="214" t="s">
        <v>1</v>
      </c>
      <c r="N480" s="215" t="s">
        <v>43</v>
      </c>
      <c r="O480" s="76"/>
      <c r="P480" s="180">
        <f>O480*H480</f>
        <v>0</v>
      </c>
      <c r="Q480" s="180">
        <v>0.34699999999999998</v>
      </c>
      <c r="R480" s="180">
        <f>Q480*H480</f>
        <v>0.69399999999999995</v>
      </c>
      <c r="S480" s="180">
        <v>0</v>
      </c>
      <c r="T480" s="181">
        <f>S480*H480</f>
        <v>0</v>
      </c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R480" s="182" t="s">
        <v>173</v>
      </c>
      <c r="AT480" s="182" t="s">
        <v>242</v>
      </c>
      <c r="AU480" s="182" t="s">
        <v>88</v>
      </c>
      <c r="AY480" s="18" t="s">
        <v>129</v>
      </c>
      <c r="BE480" s="183">
        <f>IF(N480="základní",J480,0)</f>
        <v>0</v>
      </c>
      <c r="BF480" s="183">
        <f>IF(N480="snížená",J480,0)</f>
        <v>0</v>
      </c>
      <c r="BG480" s="183">
        <f>IF(N480="zákl. přenesená",J480,0)</f>
        <v>0</v>
      </c>
      <c r="BH480" s="183">
        <f>IF(N480="sníž. přenesená",J480,0)</f>
        <v>0</v>
      </c>
      <c r="BI480" s="183">
        <f>IF(N480="nulová",J480,0)</f>
        <v>0</v>
      </c>
      <c r="BJ480" s="18" t="s">
        <v>86</v>
      </c>
      <c r="BK480" s="183">
        <f>ROUND(I480*H480,2)</f>
        <v>0</v>
      </c>
      <c r="BL480" s="18" t="s">
        <v>136</v>
      </c>
      <c r="BM480" s="182" t="s">
        <v>738</v>
      </c>
    </row>
    <row r="481" s="2" customFormat="1" ht="24.15" customHeight="1">
      <c r="A481" s="37"/>
      <c r="B481" s="170"/>
      <c r="C481" s="171" t="s">
        <v>739</v>
      </c>
      <c r="D481" s="171" t="s">
        <v>131</v>
      </c>
      <c r="E481" s="172" t="s">
        <v>740</v>
      </c>
      <c r="F481" s="173" t="s">
        <v>741</v>
      </c>
      <c r="G481" s="174" t="s">
        <v>134</v>
      </c>
      <c r="H481" s="175">
        <v>5</v>
      </c>
      <c r="I481" s="176"/>
      <c r="J481" s="177">
        <f>ROUND(I481*H481,2)</f>
        <v>0</v>
      </c>
      <c r="K481" s="173" t="s">
        <v>135</v>
      </c>
      <c r="L481" s="38"/>
      <c r="M481" s="178" t="s">
        <v>1</v>
      </c>
      <c r="N481" s="179" t="s">
        <v>43</v>
      </c>
      <c r="O481" s="76"/>
      <c r="P481" s="180">
        <f>O481*H481</f>
        <v>0</v>
      </c>
      <c r="Q481" s="180">
        <v>0</v>
      </c>
      <c r="R481" s="180">
        <f>Q481*H481</f>
        <v>0</v>
      </c>
      <c r="S481" s="180">
        <v>0.082000000000000003</v>
      </c>
      <c r="T481" s="181">
        <f>S481*H481</f>
        <v>0.41000000000000003</v>
      </c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R481" s="182" t="s">
        <v>136</v>
      </c>
      <c r="AT481" s="182" t="s">
        <v>131</v>
      </c>
      <c r="AU481" s="182" t="s">
        <v>88</v>
      </c>
      <c r="AY481" s="18" t="s">
        <v>129</v>
      </c>
      <c r="BE481" s="183">
        <f>IF(N481="základní",J481,0)</f>
        <v>0</v>
      </c>
      <c r="BF481" s="183">
        <f>IF(N481="snížená",J481,0)</f>
        <v>0</v>
      </c>
      <c r="BG481" s="183">
        <f>IF(N481="zákl. přenesená",J481,0)</f>
        <v>0</v>
      </c>
      <c r="BH481" s="183">
        <f>IF(N481="sníž. přenesená",J481,0)</f>
        <v>0</v>
      </c>
      <c r="BI481" s="183">
        <f>IF(N481="nulová",J481,0)</f>
        <v>0</v>
      </c>
      <c r="BJ481" s="18" t="s">
        <v>86</v>
      </c>
      <c r="BK481" s="183">
        <f>ROUND(I481*H481,2)</f>
        <v>0</v>
      </c>
      <c r="BL481" s="18" t="s">
        <v>136</v>
      </c>
      <c r="BM481" s="182" t="s">
        <v>742</v>
      </c>
    </row>
    <row r="482" s="2" customFormat="1">
      <c r="A482" s="37"/>
      <c r="B482" s="38"/>
      <c r="C482" s="37"/>
      <c r="D482" s="184" t="s">
        <v>138</v>
      </c>
      <c r="E482" s="37"/>
      <c r="F482" s="185" t="s">
        <v>743</v>
      </c>
      <c r="G482" s="37"/>
      <c r="H482" s="37"/>
      <c r="I482" s="186"/>
      <c r="J482" s="37"/>
      <c r="K482" s="37"/>
      <c r="L482" s="38"/>
      <c r="M482" s="187"/>
      <c r="N482" s="188"/>
      <c r="O482" s="76"/>
      <c r="P482" s="76"/>
      <c r="Q482" s="76"/>
      <c r="R482" s="76"/>
      <c r="S482" s="76"/>
      <c r="T482" s="7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T482" s="18" t="s">
        <v>138</v>
      </c>
      <c r="AU482" s="18" t="s">
        <v>88</v>
      </c>
    </row>
    <row r="483" s="2" customFormat="1" ht="24.15" customHeight="1">
      <c r="A483" s="37"/>
      <c r="B483" s="170"/>
      <c r="C483" s="171" t="s">
        <v>744</v>
      </c>
      <c r="D483" s="171" t="s">
        <v>131</v>
      </c>
      <c r="E483" s="172" t="s">
        <v>745</v>
      </c>
      <c r="F483" s="173" t="s">
        <v>746</v>
      </c>
      <c r="G483" s="174" t="s">
        <v>134</v>
      </c>
      <c r="H483" s="175">
        <v>3</v>
      </c>
      <c r="I483" s="176"/>
      <c r="J483" s="177">
        <f>ROUND(I483*H483,2)</f>
        <v>0</v>
      </c>
      <c r="K483" s="173" t="s">
        <v>135</v>
      </c>
      <c r="L483" s="38"/>
      <c r="M483" s="178" t="s">
        <v>1</v>
      </c>
      <c r="N483" s="179" t="s">
        <v>43</v>
      </c>
      <c r="O483" s="76"/>
      <c r="P483" s="180">
        <f>O483*H483</f>
        <v>0</v>
      </c>
      <c r="Q483" s="180">
        <v>0</v>
      </c>
      <c r="R483" s="180">
        <f>Q483*H483</f>
        <v>0</v>
      </c>
      <c r="S483" s="180">
        <v>0.16500000000000001</v>
      </c>
      <c r="T483" s="181">
        <f>S483*H483</f>
        <v>0.495</v>
      </c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R483" s="182" t="s">
        <v>136</v>
      </c>
      <c r="AT483" s="182" t="s">
        <v>131</v>
      </c>
      <c r="AU483" s="182" t="s">
        <v>88</v>
      </c>
      <c r="AY483" s="18" t="s">
        <v>129</v>
      </c>
      <c r="BE483" s="183">
        <f>IF(N483="základní",J483,0)</f>
        <v>0</v>
      </c>
      <c r="BF483" s="183">
        <f>IF(N483="snížená",J483,0)</f>
        <v>0</v>
      </c>
      <c r="BG483" s="183">
        <f>IF(N483="zákl. přenesená",J483,0)</f>
        <v>0</v>
      </c>
      <c r="BH483" s="183">
        <f>IF(N483="sníž. přenesená",J483,0)</f>
        <v>0</v>
      </c>
      <c r="BI483" s="183">
        <f>IF(N483="nulová",J483,0)</f>
        <v>0</v>
      </c>
      <c r="BJ483" s="18" t="s">
        <v>86</v>
      </c>
      <c r="BK483" s="183">
        <f>ROUND(I483*H483,2)</f>
        <v>0</v>
      </c>
      <c r="BL483" s="18" t="s">
        <v>136</v>
      </c>
      <c r="BM483" s="182" t="s">
        <v>747</v>
      </c>
    </row>
    <row r="484" s="2" customFormat="1">
      <c r="A484" s="37"/>
      <c r="B484" s="38"/>
      <c r="C484" s="37"/>
      <c r="D484" s="184" t="s">
        <v>138</v>
      </c>
      <c r="E484" s="37"/>
      <c r="F484" s="185" t="s">
        <v>748</v>
      </c>
      <c r="G484" s="37"/>
      <c r="H484" s="37"/>
      <c r="I484" s="186"/>
      <c r="J484" s="37"/>
      <c r="K484" s="37"/>
      <c r="L484" s="38"/>
      <c r="M484" s="187"/>
      <c r="N484" s="188"/>
      <c r="O484" s="76"/>
      <c r="P484" s="76"/>
      <c r="Q484" s="76"/>
      <c r="R484" s="76"/>
      <c r="S484" s="76"/>
      <c r="T484" s="7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T484" s="18" t="s">
        <v>138</v>
      </c>
      <c r="AU484" s="18" t="s">
        <v>88</v>
      </c>
    </row>
    <row r="485" s="13" customFormat="1">
      <c r="A485" s="13"/>
      <c r="B485" s="189"/>
      <c r="C485" s="13"/>
      <c r="D485" s="190" t="s">
        <v>145</v>
      </c>
      <c r="E485" s="191" t="s">
        <v>1</v>
      </c>
      <c r="F485" s="192" t="s">
        <v>749</v>
      </c>
      <c r="G485" s="13"/>
      <c r="H485" s="193">
        <v>3</v>
      </c>
      <c r="I485" s="194"/>
      <c r="J485" s="13"/>
      <c r="K485" s="13"/>
      <c r="L485" s="189"/>
      <c r="M485" s="195"/>
      <c r="N485" s="196"/>
      <c r="O485" s="196"/>
      <c r="P485" s="196"/>
      <c r="Q485" s="196"/>
      <c r="R485" s="196"/>
      <c r="S485" s="196"/>
      <c r="T485" s="197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191" t="s">
        <v>145</v>
      </c>
      <c r="AU485" s="191" t="s">
        <v>88</v>
      </c>
      <c r="AV485" s="13" t="s">
        <v>88</v>
      </c>
      <c r="AW485" s="13" t="s">
        <v>33</v>
      </c>
      <c r="AX485" s="13" t="s">
        <v>86</v>
      </c>
      <c r="AY485" s="191" t="s">
        <v>129</v>
      </c>
    </row>
    <row r="486" s="2" customFormat="1" ht="24.15" customHeight="1">
      <c r="A486" s="37"/>
      <c r="B486" s="170"/>
      <c r="C486" s="171" t="s">
        <v>750</v>
      </c>
      <c r="D486" s="171" t="s">
        <v>131</v>
      </c>
      <c r="E486" s="172" t="s">
        <v>751</v>
      </c>
      <c r="F486" s="173" t="s">
        <v>752</v>
      </c>
      <c r="G486" s="174" t="s">
        <v>142</v>
      </c>
      <c r="H486" s="175">
        <v>22</v>
      </c>
      <c r="I486" s="176"/>
      <c r="J486" s="177">
        <f>ROUND(I486*H486,2)</f>
        <v>0</v>
      </c>
      <c r="K486" s="173" t="s">
        <v>135</v>
      </c>
      <c r="L486" s="38"/>
      <c r="M486" s="178" t="s">
        <v>1</v>
      </c>
      <c r="N486" s="179" t="s">
        <v>43</v>
      </c>
      <c r="O486" s="76"/>
      <c r="P486" s="180">
        <f>O486*H486</f>
        <v>0</v>
      </c>
      <c r="Q486" s="180">
        <v>0</v>
      </c>
      <c r="R486" s="180">
        <f>Q486*H486</f>
        <v>0</v>
      </c>
      <c r="S486" s="180">
        <v>0</v>
      </c>
      <c r="T486" s="181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182" t="s">
        <v>136</v>
      </c>
      <c r="AT486" s="182" t="s">
        <v>131</v>
      </c>
      <c r="AU486" s="182" t="s">
        <v>88</v>
      </c>
      <c r="AY486" s="18" t="s">
        <v>129</v>
      </c>
      <c r="BE486" s="183">
        <f>IF(N486="základní",J486,0)</f>
        <v>0</v>
      </c>
      <c r="BF486" s="183">
        <f>IF(N486="snížená",J486,0)</f>
        <v>0</v>
      </c>
      <c r="BG486" s="183">
        <f>IF(N486="zákl. přenesená",J486,0)</f>
        <v>0</v>
      </c>
      <c r="BH486" s="183">
        <f>IF(N486="sníž. přenesená",J486,0)</f>
        <v>0</v>
      </c>
      <c r="BI486" s="183">
        <f>IF(N486="nulová",J486,0)</f>
        <v>0</v>
      </c>
      <c r="BJ486" s="18" t="s">
        <v>86</v>
      </c>
      <c r="BK486" s="183">
        <f>ROUND(I486*H486,2)</f>
        <v>0</v>
      </c>
      <c r="BL486" s="18" t="s">
        <v>136</v>
      </c>
      <c r="BM486" s="182" t="s">
        <v>753</v>
      </c>
    </row>
    <row r="487" s="2" customFormat="1">
      <c r="A487" s="37"/>
      <c r="B487" s="38"/>
      <c r="C487" s="37"/>
      <c r="D487" s="184" t="s">
        <v>138</v>
      </c>
      <c r="E487" s="37"/>
      <c r="F487" s="185" t="s">
        <v>754</v>
      </c>
      <c r="G487" s="37"/>
      <c r="H487" s="37"/>
      <c r="I487" s="186"/>
      <c r="J487" s="37"/>
      <c r="K487" s="37"/>
      <c r="L487" s="38"/>
      <c r="M487" s="187"/>
      <c r="N487" s="188"/>
      <c r="O487" s="76"/>
      <c r="P487" s="76"/>
      <c r="Q487" s="76"/>
      <c r="R487" s="76"/>
      <c r="S487" s="76"/>
      <c r="T487" s="7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T487" s="18" t="s">
        <v>138</v>
      </c>
      <c r="AU487" s="18" t="s">
        <v>88</v>
      </c>
    </row>
    <row r="488" s="13" customFormat="1">
      <c r="A488" s="13"/>
      <c r="B488" s="189"/>
      <c r="C488" s="13"/>
      <c r="D488" s="190" t="s">
        <v>145</v>
      </c>
      <c r="E488" s="191" t="s">
        <v>1</v>
      </c>
      <c r="F488" s="192" t="s">
        <v>146</v>
      </c>
      <c r="G488" s="13"/>
      <c r="H488" s="193">
        <v>16</v>
      </c>
      <c r="I488" s="194"/>
      <c r="J488" s="13"/>
      <c r="K488" s="13"/>
      <c r="L488" s="189"/>
      <c r="M488" s="195"/>
      <c r="N488" s="196"/>
      <c r="O488" s="196"/>
      <c r="P488" s="196"/>
      <c r="Q488" s="196"/>
      <c r="R488" s="196"/>
      <c r="S488" s="196"/>
      <c r="T488" s="197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91" t="s">
        <v>145</v>
      </c>
      <c r="AU488" s="191" t="s">
        <v>88</v>
      </c>
      <c r="AV488" s="13" t="s">
        <v>88</v>
      </c>
      <c r="AW488" s="13" t="s">
        <v>33</v>
      </c>
      <c r="AX488" s="13" t="s">
        <v>78</v>
      </c>
      <c r="AY488" s="191" t="s">
        <v>129</v>
      </c>
    </row>
    <row r="489" s="13" customFormat="1">
      <c r="A489" s="13"/>
      <c r="B489" s="189"/>
      <c r="C489" s="13"/>
      <c r="D489" s="190" t="s">
        <v>145</v>
      </c>
      <c r="E489" s="191" t="s">
        <v>1</v>
      </c>
      <c r="F489" s="192" t="s">
        <v>147</v>
      </c>
      <c r="G489" s="13"/>
      <c r="H489" s="193">
        <v>6</v>
      </c>
      <c r="I489" s="194"/>
      <c r="J489" s="13"/>
      <c r="K489" s="13"/>
      <c r="L489" s="189"/>
      <c r="M489" s="195"/>
      <c r="N489" s="196"/>
      <c r="O489" s="196"/>
      <c r="P489" s="196"/>
      <c r="Q489" s="196"/>
      <c r="R489" s="196"/>
      <c r="S489" s="196"/>
      <c r="T489" s="197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191" t="s">
        <v>145</v>
      </c>
      <c r="AU489" s="191" t="s">
        <v>88</v>
      </c>
      <c r="AV489" s="13" t="s">
        <v>88</v>
      </c>
      <c r="AW489" s="13" t="s">
        <v>33</v>
      </c>
      <c r="AX489" s="13" t="s">
        <v>78</v>
      </c>
      <c r="AY489" s="191" t="s">
        <v>129</v>
      </c>
    </row>
    <row r="490" s="14" customFormat="1">
      <c r="A490" s="14"/>
      <c r="B490" s="198"/>
      <c r="C490" s="14"/>
      <c r="D490" s="190" t="s">
        <v>145</v>
      </c>
      <c r="E490" s="199" t="s">
        <v>1</v>
      </c>
      <c r="F490" s="200" t="s">
        <v>148</v>
      </c>
      <c r="G490" s="14"/>
      <c r="H490" s="201">
        <v>22</v>
      </c>
      <c r="I490" s="202"/>
      <c r="J490" s="14"/>
      <c r="K490" s="14"/>
      <c r="L490" s="198"/>
      <c r="M490" s="203"/>
      <c r="N490" s="204"/>
      <c r="O490" s="204"/>
      <c r="P490" s="204"/>
      <c r="Q490" s="204"/>
      <c r="R490" s="204"/>
      <c r="S490" s="204"/>
      <c r="T490" s="205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199" t="s">
        <v>145</v>
      </c>
      <c r="AU490" s="199" t="s">
        <v>88</v>
      </c>
      <c r="AV490" s="14" t="s">
        <v>136</v>
      </c>
      <c r="AW490" s="14" t="s">
        <v>33</v>
      </c>
      <c r="AX490" s="14" t="s">
        <v>86</v>
      </c>
      <c r="AY490" s="199" t="s">
        <v>129</v>
      </c>
    </row>
    <row r="491" s="2" customFormat="1" ht="24.15" customHeight="1">
      <c r="A491" s="37"/>
      <c r="B491" s="170"/>
      <c r="C491" s="171" t="s">
        <v>755</v>
      </c>
      <c r="D491" s="171" t="s">
        <v>131</v>
      </c>
      <c r="E491" s="172" t="s">
        <v>756</v>
      </c>
      <c r="F491" s="173" t="s">
        <v>757</v>
      </c>
      <c r="G491" s="174" t="s">
        <v>142</v>
      </c>
      <c r="H491" s="175">
        <v>450</v>
      </c>
      <c r="I491" s="176"/>
      <c r="J491" s="177">
        <f>ROUND(I491*H491,2)</f>
        <v>0</v>
      </c>
      <c r="K491" s="173" t="s">
        <v>135</v>
      </c>
      <c r="L491" s="38"/>
      <c r="M491" s="178" t="s">
        <v>1</v>
      </c>
      <c r="N491" s="179" t="s">
        <v>43</v>
      </c>
      <c r="O491" s="76"/>
      <c r="P491" s="180">
        <f>O491*H491</f>
        <v>0</v>
      </c>
      <c r="Q491" s="180">
        <v>0</v>
      </c>
      <c r="R491" s="180">
        <f>Q491*H491</f>
        <v>0</v>
      </c>
      <c r="S491" s="180">
        <v>0</v>
      </c>
      <c r="T491" s="181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82" t="s">
        <v>136</v>
      </c>
      <c r="AT491" s="182" t="s">
        <v>131</v>
      </c>
      <c r="AU491" s="182" t="s">
        <v>88</v>
      </c>
      <c r="AY491" s="18" t="s">
        <v>129</v>
      </c>
      <c r="BE491" s="183">
        <f>IF(N491="základní",J491,0)</f>
        <v>0</v>
      </c>
      <c r="BF491" s="183">
        <f>IF(N491="snížená",J491,0)</f>
        <v>0</v>
      </c>
      <c r="BG491" s="183">
        <f>IF(N491="zákl. přenesená",J491,0)</f>
        <v>0</v>
      </c>
      <c r="BH491" s="183">
        <f>IF(N491="sníž. přenesená",J491,0)</f>
        <v>0</v>
      </c>
      <c r="BI491" s="183">
        <f>IF(N491="nulová",J491,0)</f>
        <v>0</v>
      </c>
      <c r="BJ491" s="18" t="s">
        <v>86</v>
      </c>
      <c r="BK491" s="183">
        <f>ROUND(I491*H491,2)</f>
        <v>0</v>
      </c>
      <c r="BL491" s="18" t="s">
        <v>136</v>
      </c>
      <c r="BM491" s="182" t="s">
        <v>758</v>
      </c>
    </row>
    <row r="492" s="2" customFormat="1">
      <c r="A492" s="37"/>
      <c r="B492" s="38"/>
      <c r="C492" s="37"/>
      <c r="D492" s="184" t="s">
        <v>138</v>
      </c>
      <c r="E492" s="37"/>
      <c r="F492" s="185" t="s">
        <v>759</v>
      </c>
      <c r="G492" s="37"/>
      <c r="H492" s="37"/>
      <c r="I492" s="186"/>
      <c r="J492" s="37"/>
      <c r="K492" s="37"/>
      <c r="L492" s="38"/>
      <c r="M492" s="187"/>
      <c r="N492" s="188"/>
      <c r="O492" s="76"/>
      <c r="P492" s="76"/>
      <c r="Q492" s="76"/>
      <c r="R492" s="76"/>
      <c r="S492" s="76"/>
      <c r="T492" s="7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T492" s="18" t="s">
        <v>138</v>
      </c>
      <c r="AU492" s="18" t="s">
        <v>88</v>
      </c>
    </row>
    <row r="493" s="12" customFormat="1" ht="22.8" customHeight="1">
      <c r="A493" s="12"/>
      <c r="B493" s="157"/>
      <c r="C493" s="12"/>
      <c r="D493" s="158" t="s">
        <v>77</v>
      </c>
      <c r="E493" s="168" t="s">
        <v>760</v>
      </c>
      <c r="F493" s="168" t="s">
        <v>761</v>
      </c>
      <c r="G493" s="12"/>
      <c r="H493" s="12"/>
      <c r="I493" s="160"/>
      <c r="J493" s="169">
        <f>BK493</f>
        <v>0</v>
      </c>
      <c r="K493" s="12"/>
      <c r="L493" s="157"/>
      <c r="M493" s="162"/>
      <c r="N493" s="163"/>
      <c r="O493" s="163"/>
      <c r="P493" s="164">
        <f>SUM(P494:P588)</f>
        <v>0</v>
      </c>
      <c r="Q493" s="163"/>
      <c r="R493" s="164">
        <f>SUM(R494:R588)</f>
        <v>0</v>
      </c>
      <c r="S493" s="163"/>
      <c r="T493" s="165">
        <f>SUM(T494:T588)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158" t="s">
        <v>86</v>
      </c>
      <c r="AT493" s="166" t="s">
        <v>77</v>
      </c>
      <c r="AU493" s="166" t="s">
        <v>86</v>
      </c>
      <c r="AY493" s="158" t="s">
        <v>129</v>
      </c>
      <c r="BK493" s="167">
        <f>SUM(BK494:BK588)</f>
        <v>0</v>
      </c>
    </row>
    <row r="494" s="2" customFormat="1" ht="21.75" customHeight="1">
      <c r="A494" s="37"/>
      <c r="B494" s="170"/>
      <c r="C494" s="171" t="s">
        <v>762</v>
      </c>
      <c r="D494" s="171" t="s">
        <v>131</v>
      </c>
      <c r="E494" s="172" t="s">
        <v>763</v>
      </c>
      <c r="F494" s="173" t="s">
        <v>764</v>
      </c>
      <c r="G494" s="174" t="s">
        <v>275</v>
      </c>
      <c r="H494" s="175">
        <v>305.73599999999999</v>
      </c>
      <c r="I494" s="176"/>
      <c r="J494" s="177">
        <f>ROUND(I494*H494,2)</f>
        <v>0</v>
      </c>
      <c r="K494" s="173" t="s">
        <v>135</v>
      </c>
      <c r="L494" s="38"/>
      <c r="M494" s="178" t="s">
        <v>1</v>
      </c>
      <c r="N494" s="179" t="s">
        <v>43</v>
      </c>
      <c r="O494" s="76"/>
      <c r="P494" s="180">
        <f>O494*H494</f>
        <v>0</v>
      </c>
      <c r="Q494" s="180">
        <v>0</v>
      </c>
      <c r="R494" s="180">
        <f>Q494*H494</f>
        <v>0</v>
      </c>
      <c r="S494" s="180">
        <v>0</v>
      </c>
      <c r="T494" s="181">
        <f>S494*H494</f>
        <v>0</v>
      </c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R494" s="182" t="s">
        <v>136</v>
      </c>
      <c r="AT494" s="182" t="s">
        <v>131</v>
      </c>
      <c r="AU494" s="182" t="s">
        <v>88</v>
      </c>
      <c r="AY494" s="18" t="s">
        <v>129</v>
      </c>
      <c r="BE494" s="183">
        <f>IF(N494="základní",J494,0)</f>
        <v>0</v>
      </c>
      <c r="BF494" s="183">
        <f>IF(N494="snížená",J494,0)</f>
        <v>0</v>
      </c>
      <c r="BG494" s="183">
        <f>IF(N494="zákl. přenesená",J494,0)</f>
        <v>0</v>
      </c>
      <c r="BH494" s="183">
        <f>IF(N494="sníž. přenesená",J494,0)</f>
        <v>0</v>
      </c>
      <c r="BI494" s="183">
        <f>IF(N494="nulová",J494,0)</f>
        <v>0</v>
      </c>
      <c r="BJ494" s="18" t="s">
        <v>86</v>
      </c>
      <c r="BK494" s="183">
        <f>ROUND(I494*H494,2)</f>
        <v>0</v>
      </c>
      <c r="BL494" s="18" t="s">
        <v>136</v>
      </c>
      <c r="BM494" s="182" t="s">
        <v>765</v>
      </c>
    </row>
    <row r="495" s="2" customFormat="1">
      <c r="A495" s="37"/>
      <c r="B495" s="38"/>
      <c r="C495" s="37"/>
      <c r="D495" s="184" t="s">
        <v>138</v>
      </c>
      <c r="E495" s="37"/>
      <c r="F495" s="185" t="s">
        <v>766</v>
      </c>
      <c r="G495" s="37"/>
      <c r="H495" s="37"/>
      <c r="I495" s="186"/>
      <c r="J495" s="37"/>
      <c r="K495" s="37"/>
      <c r="L495" s="38"/>
      <c r="M495" s="187"/>
      <c r="N495" s="188"/>
      <c r="O495" s="76"/>
      <c r="P495" s="76"/>
      <c r="Q495" s="76"/>
      <c r="R495" s="76"/>
      <c r="S495" s="76"/>
      <c r="T495" s="7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T495" s="18" t="s">
        <v>138</v>
      </c>
      <c r="AU495" s="18" t="s">
        <v>88</v>
      </c>
    </row>
    <row r="496" s="13" customFormat="1">
      <c r="A496" s="13"/>
      <c r="B496" s="189"/>
      <c r="C496" s="13"/>
      <c r="D496" s="190" t="s">
        <v>145</v>
      </c>
      <c r="E496" s="191" t="s">
        <v>1</v>
      </c>
      <c r="F496" s="192" t="s">
        <v>767</v>
      </c>
      <c r="G496" s="13"/>
      <c r="H496" s="193">
        <v>2.048</v>
      </c>
      <c r="I496" s="194"/>
      <c r="J496" s="13"/>
      <c r="K496" s="13"/>
      <c r="L496" s="189"/>
      <c r="M496" s="195"/>
      <c r="N496" s="196"/>
      <c r="O496" s="196"/>
      <c r="P496" s="196"/>
      <c r="Q496" s="196"/>
      <c r="R496" s="196"/>
      <c r="S496" s="196"/>
      <c r="T496" s="197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191" t="s">
        <v>145</v>
      </c>
      <c r="AU496" s="191" t="s">
        <v>88</v>
      </c>
      <c r="AV496" s="13" t="s">
        <v>88</v>
      </c>
      <c r="AW496" s="13" t="s">
        <v>33</v>
      </c>
      <c r="AX496" s="13" t="s">
        <v>78</v>
      </c>
      <c r="AY496" s="191" t="s">
        <v>129</v>
      </c>
    </row>
    <row r="497" s="13" customFormat="1">
      <c r="A497" s="13"/>
      <c r="B497" s="189"/>
      <c r="C497" s="13"/>
      <c r="D497" s="190" t="s">
        <v>145</v>
      </c>
      <c r="E497" s="191" t="s">
        <v>1</v>
      </c>
      <c r="F497" s="192" t="s">
        <v>768</v>
      </c>
      <c r="G497" s="13"/>
      <c r="H497" s="193">
        <v>0.76800000000000002</v>
      </c>
      <c r="I497" s="194"/>
      <c r="J497" s="13"/>
      <c r="K497" s="13"/>
      <c r="L497" s="189"/>
      <c r="M497" s="195"/>
      <c r="N497" s="196"/>
      <c r="O497" s="196"/>
      <c r="P497" s="196"/>
      <c r="Q497" s="196"/>
      <c r="R497" s="196"/>
      <c r="S497" s="196"/>
      <c r="T497" s="197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191" t="s">
        <v>145</v>
      </c>
      <c r="AU497" s="191" t="s">
        <v>88</v>
      </c>
      <c r="AV497" s="13" t="s">
        <v>88</v>
      </c>
      <c r="AW497" s="13" t="s">
        <v>33</v>
      </c>
      <c r="AX497" s="13" t="s">
        <v>78</v>
      </c>
      <c r="AY497" s="191" t="s">
        <v>129</v>
      </c>
    </row>
    <row r="498" s="13" customFormat="1">
      <c r="A498" s="13"/>
      <c r="B498" s="189"/>
      <c r="C498" s="13"/>
      <c r="D498" s="190" t="s">
        <v>145</v>
      </c>
      <c r="E498" s="191" t="s">
        <v>1</v>
      </c>
      <c r="F498" s="192" t="s">
        <v>769</v>
      </c>
      <c r="G498" s="13"/>
      <c r="H498" s="193">
        <v>116</v>
      </c>
      <c r="I498" s="194"/>
      <c r="J498" s="13"/>
      <c r="K498" s="13"/>
      <c r="L498" s="189"/>
      <c r="M498" s="195"/>
      <c r="N498" s="196"/>
      <c r="O498" s="196"/>
      <c r="P498" s="196"/>
      <c r="Q498" s="196"/>
      <c r="R498" s="196"/>
      <c r="S498" s="196"/>
      <c r="T498" s="197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191" t="s">
        <v>145</v>
      </c>
      <c r="AU498" s="191" t="s">
        <v>88</v>
      </c>
      <c r="AV498" s="13" t="s">
        <v>88</v>
      </c>
      <c r="AW498" s="13" t="s">
        <v>33</v>
      </c>
      <c r="AX498" s="13" t="s">
        <v>78</v>
      </c>
      <c r="AY498" s="191" t="s">
        <v>129</v>
      </c>
    </row>
    <row r="499" s="13" customFormat="1">
      <c r="A499" s="13"/>
      <c r="B499" s="189"/>
      <c r="C499" s="13"/>
      <c r="D499" s="190" t="s">
        <v>145</v>
      </c>
      <c r="E499" s="191" t="s">
        <v>1</v>
      </c>
      <c r="F499" s="192" t="s">
        <v>770</v>
      </c>
      <c r="G499" s="13"/>
      <c r="H499" s="193">
        <v>7.54</v>
      </c>
      <c r="I499" s="194"/>
      <c r="J499" s="13"/>
      <c r="K499" s="13"/>
      <c r="L499" s="189"/>
      <c r="M499" s="195"/>
      <c r="N499" s="196"/>
      <c r="O499" s="196"/>
      <c r="P499" s="196"/>
      <c r="Q499" s="196"/>
      <c r="R499" s="196"/>
      <c r="S499" s="196"/>
      <c r="T499" s="197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191" t="s">
        <v>145</v>
      </c>
      <c r="AU499" s="191" t="s">
        <v>88</v>
      </c>
      <c r="AV499" s="13" t="s">
        <v>88</v>
      </c>
      <c r="AW499" s="13" t="s">
        <v>33</v>
      </c>
      <c r="AX499" s="13" t="s">
        <v>78</v>
      </c>
      <c r="AY499" s="191" t="s">
        <v>129</v>
      </c>
    </row>
    <row r="500" s="13" customFormat="1">
      <c r="A500" s="13"/>
      <c r="B500" s="189"/>
      <c r="C500" s="13"/>
      <c r="D500" s="190" t="s">
        <v>145</v>
      </c>
      <c r="E500" s="191" t="s">
        <v>1</v>
      </c>
      <c r="F500" s="192" t="s">
        <v>771</v>
      </c>
      <c r="G500" s="13"/>
      <c r="H500" s="193">
        <v>23.199999999999999</v>
      </c>
      <c r="I500" s="194"/>
      <c r="J500" s="13"/>
      <c r="K500" s="13"/>
      <c r="L500" s="189"/>
      <c r="M500" s="195"/>
      <c r="N500" s="196"/>
      <c r="O500" s="196"/>
      <c r="P500" s="196"/>
      <c r="Q500" s="196"/>
      <c r="R500" s="196"/>
      <c r="S500" s="196"/>
      <c r="T500" s="197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191" t="s">
        <v>145</v>
      </c>
      <c r="AU500" s="191" t="s">
        <v>88</v>
      </c>
      <c r="AV500" s="13" t="s">
        <v>88</v>
      </c>
      <c r="AW500" s="13" t="s">
        <v>33</v>
      </c>
      <c r="AX500" s="13" t="s">
        <v>78</v>
      </c>
      <c r="AY500" s="191" t="s">
        <v>129</v>
      </c>
    </row>
    <row r="501" s="13" customFormat="1">
      <c r="A501" s="13"/>
      <c r="B501" s="189"/>
      <c r="C501" s="13"/>
      <c r="D501" s="190" t="s">
        <v>145</v>
      </c>
      <c r="E501" s="191" t="s">
        <v>1</v>
      </c>
      <c r="F501" s="192" t="s">
        <v>772</v>
      </c>
      <c r="G501" s="13"/>
      <c r="H501" s="193">
        <v>90.099999999999994</v>
      </c>
      <c r="I501" s="194"/>
      <c r="J501" s="13"/>
      <c r="K501" s="13"/>
      <c r="L501" s="189"/>
      <c r="M501" s="195"/>
      <c r="N501" s="196"/>
      <c r="O501" s="196"/>
      <c r="P501" s="196"/>
      <c r="Q501" s="196"/>
      <c r="R501" s="196"/>
      <c r="S501" s="196"/>
      <c r="T501" s="197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191" t="s">
        <v>145</v>
      </c>
      <c r="AU501" s="191" t="s">
        <v>88</v>
      </c>
      <c r="AV501" s="13" t="s">
        <v>88</v>
      </c>
      <c r="AW501" s="13" t="s">
        <v>33</v>
      </c>
      <c r="AX501" s="13" t="s">
        <v>78</v>
      </c>
      <c r="AY501" s="191" t="s">
        <v>129</v>
      </c>
    </row>
    <row r="502" s="13" customFormat="1">
      <c r="A502" s="13"/>
      <c r="B502" s="189"/>
      <c r="C502" s="13"/>
      <c r="D502" s="190" t="s">
        <v>145</v>
      </c>
      <c r="E502" s="191" t="s">
        <v>1</v>
      </c>
      <c r="F502" s="192" t="s">
        <v>773</v>
      </c>
      <c r="G502" s="13"/>
      <c r="H502" s="193">
        <v>44</v>
      </c>
      <c r="I502" s="194"/>
      <c r="J502" s="13"/>
      <c r="K502" s="13"/>
      <c r="L502" s="189"/>
      <c r="M502" s="195"/>
      <c r="N502" s="196"/>
      <c r="O502" s="196"/>
      <c r="P502" s="196"/>
      <c r="Q502" s="196"/>
      <c r="R502" s="196"/>
      <c r="S502" s="196"/>
      <c r="T502" s="197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191" t="s">
        <v>145</v>
      </c>
      <c r="AU502" s="191" t="s">
        <v>88</v>
      </c>
      <c r="AV502" s="13" t="s">
        <v>88</v>
      </c>
      <c r="AW502" s="13" t="s">
        <v>33</v>
      </c>
      <c r="AX502" s="13" t="s">
        <v>78</v>
      </c>
      <c r="AY502" s="191" t="s">
        <v>129</v>
      </c>
    </row>
    <row r="503" s="13" customFormat="1">
      <c r="A503" s="13"/>
      <c r="B503" s="189"/>
      <c r="C503" s="13"/>
      <c r="D503" s="190" t="s">
        <v>145</v>
      </c>
      <c r="E503" s="191" t="s">
        <v>1</v>
      </c>
      <c r="F503" s="192" t="s">
        <v>774</v>
      </c>
      <c r="G503" s="13"/>
      <c r="H503" s="193">
        <v>22.079999999999998</v>
      </c>
      <c r="I503" s="194"/>
      <c r="J503" s="13"/>
      <c r="K503" s="13"/>
      <c r="L503" s="189"/>
      <c r="M503" s="195"/>
      <c r="N503" s="196"/>
      <c r="O503" s="196"/>
      <c r="P503" s="196"/>
      <c r="Q503" s="196"/>
      <c r="R503" s="196"/>
      <c r="S503" s="196"/>
      <c r="T503" s="197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191" t="s">
        <v>145</v>
      </c>
      <c r="AU503" s="191" t="s">
        <v>88</v>
      </c>
      <c r="AV503" s="13" t="s">
        <v>88</v>
      </c>
      <c r="AW503" s="13" t="s">
        <v>33</v>
      </c>
      <c r="AX503" s="13" t="s">
        <v>78</v>
      </c>
      <c r="AY503" s="191" t="s">
        <v>129</v>
      </c>
    </row>
    <row r="504" s="14" customFormat="1">
      <c r="A504" s="14"/>
      <c r="B504" s="198"/>
      <c r="C504" s="14"/>
      <c r="D504" s="190" t="s">
        <v>145</v>
      </c>
      <c r="E504" s="199" t="s">
        <v>1</v>
      </c>
      <c r="F504" s="200" t="s">
        <v>148</v>
      </c>
      <c r="G504" s="14"/>
      <c r="H504" s="201">
        <v>305.73599999999999</v>
      </c>
      <c r="I504" s="202"/>
      <c r="J504" s="14"/>
      <c r="K504" s="14"/>
      <c r="L504" s="198"/>
      <c r="M504" s="203"/>
      <c r="N504" s="204"/>
      <c r="O504" s="204"/>
      <c r="P504" s="204"/>
      <c r="Q504" s="204"/>
      <c r="R504" s="204"/>
      <c r="S504" s="204"/>
      <c r="T504" s="205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199" t="s">
        <v>145</v>
      </c>
      <c r="AU504" s="199" t="s">
        <v>88</v>
      </c>
      <c r="AV504" s="14" t="s">
        <v>136</v>
      </c>
      <c r="AW504" s="14" t="s">
        <v>33</v>
      </c>
      <c r="AX504" s="14" t="s">
        <v>86</v>
      </c>
      <c r="AY504" s="199" t="s">
        <v>129</v>
      </c>
    </row>
    <row r="505" s="2" customFormat="1" ht="24.15" customHeight="1">
      <c r="A505" s="37"/>
      <c r="B505" s="170"/>
      <c r="C505" s="171" t="s">
        <v>775</v>
      </c>
      <c r="D505" s="171" t="s">
        <v>131</v>
      </c>
      <c r="E505" s="172" t="s">
        <v>776</v>
      </c>
      <c r="F505" s="173" t="s">
        <v>777</v>
      </c>
      <c r="G505" s="174" t="s">
        <v>275</v>
      </c>
      <c r="H505" s="175">
        <v>2751.6239999999998</v>
      </c>
      <c r="I505" s="176"/>
      <c r="J505" s="177">
        <f>ROUND(I505*H505,2)</f>
        <v>0</v>
      </c>
      <c r="K505" s="173" t="s">
        <v>135</v>
      </c>
      <c r="L505" s="38"/>
      <c r="M505" s="178" t="s">
        <v>1</v>
      </c>
      <c r="N505" s="179" t="s">
        <v>43</v>
      </c>
      <c r="O505" s="76"/>
      <c r="P505" s="180">
        <f>O505*H505</f>
        <v>0</v>
      </c>
      <c r="Q505" s="180">
        <v>0</v>
      </c>
      <c r="R505" s="180">
        <f>Q505*H505</f>
        <v>0</v>
      </c>
      <c r="S505" s="180">
        <v>0</v>
      </c>
      <c r="T505" s="181">
        <f>S505*H505</f>
        <v>0</v>
      </c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R505" s="182" t="s">
        <v>136</v>
      </c>
      <c r="AT505" s="182" t="s">
        <v>131</v>
      </c>
      <c r="AU505" s="182" t="s">
        <v>88</v>
      </c>
      <c r="AY505" s="18" t="s">
        <v>129</v>
      </c>
      <c r="BE505" s="183">
        <f>IF(N505="základní",J505,0)</f>
        <v>0</v>
      </c>
      <c r="BF505" s="183">
        <f>IF(N505="snížená",J505,0)</f>
        <v>0</v>
      </c>
      <c r="BG505" s="183">
        <f>IF(N505="zákl. přenesená",J505,0)</f>
        <v>0</v>
      </c>
      <c r="BH505" s="183">
        <f>IF(N505="sníž. přenesená",J505,0)</f>
        <v>0</v>
      </c>
      <c r="BI505" s="183">
        <f>IF(N505="nulová",J505,0)</f>
        <v>0</v>
      </c>
      <c r="BJ505" s="18" t="s">
        <v>86</v>
      </c>
      <c r="BK505" s="183">
        <f>ROUND(I505*H505,2)</f>
        <v>0</v>
      </c>
      <c r="BL505" s="18" t="s">
        <v>136</v>
      </c>
      <c r="BM505" s="182" t="s">
        <v>778</v>
      </c>
    </row>
    <row r="506" s="2" customFormat="1">
      <c r="A506" s="37"/>
      <c r="B506" s="38"/>
      <c r="C506" s="37"/>
      <c r="D506" s="184" t="s">
        <v>138</v>
      </c>
      <c r="E506" s="37"/>
      <c r="F506" s="185" t="s">
        <v>779</v>
      </c>
      <c r="G506" s="37"/>
      <c r="H506" s="37"/>
      <c r="I506" s="186"/>
      <c r="J506" s="37"/>
      <c r="K506" s="37"/>
      <c r="L506" s="38"/>
      <c r="M506" s="187"/>
      <c r="N506" s="188"/>
      <c r="O506" s="76"/>
      <c r="P506" s="76"/>
      <c r="Q506" s="76"/>
      <c r="R506" s="76"/>
      <c r="S506" s="76"/>
      <c r="T506" s="7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T506" s="18" t="s">
        <v>138</v>
      </c>
      <c r="AU506" s="18" t="s">
        <v>88</v>
      </c>
    </row>
    <row r="507" s="13" customFormat="1">
      <c r="A507" s="13"/>
      <c r="B507" s="189"/>
      <c r="C507" s="13"/>
      <c r="D507" s="190" t="s">
        <v>145</v>
      </c>
      <c r="E507" s="191" t="s">
        <v>1</v>
      </c>
      <c r="F507" s="192" t="s">
        <v>767</v>
      </c>
      <c r="G507" s="13"/>
      <c r="H507" s="193">
        <v>2.048</v>
      </c>
      <c r="I507" s="194"/>
      <c r="J507" s="13"/>
      <c r="K507" s="13"/>
      <c r="L507" s="189"/>
      <c r="M507" s="195"/>
      <c r="N507" s="196"/>
      <c r="O507" s="196"/>
      <c r="P507" s="196"/>
      <c r="Q507" s="196"/>
      <c r="R507" s="196"/>
      <c r="S507" s="196"/>
      <c r="T507" s="197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191" t="s">
        <v>145</v>
      </c>
      <c r="AU507" s="191" t="s">
        <v>88</v>
      </c>
      <c r="AV507" s="13" t="s">
        <v>88</v>
      </c>
      <c r="AW507" s="13" t="s">
        <v>33</v>
      </c>
      <c r="AX507" s="13" t="s">
        <v>78</v>
      </c>
      <c r="AY507" s="191" t="s">
        <v>129</v>
      </c>
    </row>
    <row r="508" s="13" customFormat="1">
      <c r="A508" s="13"/>
      <c r="B508" s="189"/>
      <c r="C508" s="13"/>
      <c r="D508" s="190" t="s">
        <v>145</v>
      </c>
      <c r="E508" s="191" t="s">
        <v>1</v>
      </c>
      <c r="F508" s="192" t="s">
        <v>768</v>
      </c>
      <c r="G508" s="13"/>
      <c r="H508" s="193">
        <v>0.76800000000000002</v>
      </c>
      <c r="I508" s="194"/>
      <c r="J508" s="13"/>
      <c r="K508" s="13"/>
      <c r="L508" s="189"/>
      <c r="M508" s="195"/>
      <c r="N508" s="196"/>
      <c r="O508" s="196"/>
      <c r="P508" s="196"/>
      <c r="Q508" s="196"/>
      <c r="R508" s="196"/>
      <c r="S508" s="196"/>
      <c r="T508" s="197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191" t="s">
        <v>145</v>
      </c>
      <c r="AU508" s="191" t="s">
        <v>88</v>
      </c>
      <c r="AV508" s="13" t="s">
        <v>88</v>
      </c>
      <c r="AW508" s="13" t="s">
        <v>33</v>
      </c>
      <c r="AX508" s="13" t="s">
        <v>78</v>
      </c>
      <c r="AY508" s="191" t="s">
        <v>129</v>
      </c>
    </row>
    <row r="509" s="13" customFormat="1">
      <c r="A509" s="13"/>
      <c r="B509" s="189"/>
      <c r="C509" s="13"/>
      <c r="D509" s="190" t="s">
        <v>145</v>
      </c>
      <c r="E509" s="191" t="s">
        <v>1</v>
      </c>
      <c r="F509" s="192" t="s">
        <v>769</v>
      </c>
      <c r="G509" s="13"/>
      <c r="H509" s="193">
        <v>116</v>
      </c>
      <c r="I509" s="194"/>
      <c r="J509" s="13"/>
      <c r="K509" s="13"/>
      <c r="L509" s="189"/>
      <c r="M509" s="195"/>
      <c r="N509" s="196"/>
      <c r="O509" s="196"/>
      <c r="P509" s="196"/>
      <c r="Q509" s="196"/>
      <c r="R509" s="196"/>
      <c r="S509" s="196"/>
      <c r="T509" s="197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191" t="s">
        <v>145</v>
      </c>
      <c r="AU509" s="191" t="s">
        <v>88</v>
      </c>
      <c r="AV509" s="13" t="s">
        <v>88</v>
      </c>
      <c r="AW509" s="13" t="s">
        <v>33</v>
      </c>
      <c r="AX509" s="13" t="s">
        <v>78</v>
      </c>
      <c r="AY509" s="191" t="s">
        <v>129</v>
      </c>
    </row>
    <row r="510" s="13" customFormat="1">
      <c r="A510" s="13"/>
      <c r="B510" s="189"/>
      <c r="C510" s="13"/>
      <c r="D510" s="190" t="s">
        <v>145</v>
      </c>
      <c r="E510" s="191" t="s">
        <v>1</v>
      </c>
      <c r="F510" s="192" t="s">
        <v>770</v>
      </c>
      <c r="G510" s="13"/>
      <c r="H510" s="193">
        <v>7.54</v>
      </c>
      <c r="I510" s="194"/>
      <c r="J510" s="13"/>
      <c r="K510" s="13"/>
      <c r="L510" s="189"/>
      <c r="M510" s="195"/>
      <c r="N510" s="196"/>
      <c r="O510" s="196"/>
      <c r="P510" s="196"/>
      <c r="Q510" s="196"/>
      <c r="R510" s="196"/>
      <c r="S510" s="196"/>
      <c r="T510" s="197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191" t="s">
        <v>145</v>
      </c>
      <c r="AU510" s="191" t="s">
        <v>88</v>
      </c>
      <c r="AV510" s="13" t="s">
        <v>88</v>
      </c>
      <c r="AW510" s="13" t="s">
        <v>33</v>
      </c>
      <c r="AX510" s="13" t="s">
        <v>78</v>
      </c>
      <c r="AY510" s="191" t="s">
        <v>129</v>
      </c>
    </row>
    <row r="511" s="13" customFormat="1">
      <c r="A511" s="13"/>
      <c r="B511" s="189"/>
      <c r="C511" s="13"/>
      <c r="D511" s="190" t="s">
        <v>145</v>
      </c>
      <c r="E511" s="191" t="s">
        <v>1</v>
      </c>
      <c r="F511" s="192" t="s">
        <v>771</v>
      </c>
      <c r="G511" s="13"/>
      <c r="H511" s="193">
        <v>23.199999999999999</v>
      </c>
      <c r="I511" s="194"/>
      <c r="J511" s="13"/>
      <c r="K511" s="13"/>
      <c r="L511" s="189"/>
      <c r="M511" s="195"/>
      <c r="N511" s="196"/>
      <c r="O511" s="196"/>
      <c r="P511" s="196"/>
      <c r="Q511" s="196"/>
      <c r="R511" s="196"/>
      <c r="S511" s="196"/>
      <c r="T511" s="19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191" t="s">
        <v>145</v>
      </c>
      <c r="AU511" s="191" t="s">
        <v>88</v>
      </c>
      <c r="AV511" s="13" t="s">
        <v>88</v>
      </c>
      <c r="AW511" s="13" t="s">
        <v>33</v>
      </c>
      <c r="AX511" s="13" t="s">
        <v>78</v>
      </c>
      <c r="AY511" s="191" t="s">
        <v>129</v>
      </c>
    </row>
    <row r="512" s="13" customFormat="1">
      <c r="A512" s="13"/>
      <c r="B512" s="189"/>
      <c r="C512" s="13"/>
      <c r="D512" s="190" t="s">
        <v>145</v>
      </c>
      <c r="E512" s="191" t="s">
        <v>1</v>
      </c>
      <c r="F512" s="192" t="s">
        <v>772</v>
      </c>
      <c r="G512" s="13"/>
      <c r="H512" s="193">
        <v>90.099999999999994</v>
      </c>
      <c r="I512" s="194"/>
      <c r="J512" s="13"/>
      <c r="K512" s="13"/>
      <c r="L512" s="189"/>
      <c r="M512" s="195"/>
      <c r="N512" s="196"/>
      <c r="O512" s="196"/>
      <c r="P512" s="196"/>
      <c r="Q512" s="196"/>
      <c r="R512" s="196"/>
      <c r="S512" s="196"/>
      <c r="T512" s="197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191" t="s">
        <v>145</v>
      </c>
      <c r="AU512" s="191" t="s">
        <v>88</v>
      </c>
      <c r="AV512" s="13" t="s">
        <v>88</v>
      </c>
      <c r="AW512" s="13" t="s">
        <v>33</v>
      </c>
      <c r="AX512" s="13" t="s">
        <v>78</v>
      </c>
      <c r="AY512" s="191" t="s">
        <v>129</v>
      </c>
    </row>
    <row r="513" s="13" customFormat="1">
      <c r="A513" s="13"/>
      <c r="B513" s="189"/>
      <c r="C513" s="13"/>
      <c r="D513" s="190" t="s">
        <v>145</v>
      </c>
      <c r="E513" s="191" t="s">
        <v>1</v>
      </c>
      <c r="F513" s="192" t="s">
        <v>773</v>
      </c>
      <c r="G513" s="13"/>
      <c r="H513" s="193">
        <v>44</v>
      </c>
      <c r="I513" s="194"/>
      <c r="J513" s="13"/>
      <c r="K513" s="13"/>
      <c r="L513" s="189"/>
      <c r="M513" s="195"/>
      <c r="N513" s="196"/>
      <c r="O513" s="196"/>
      <c r="P513" s="196"/>
      <c r="Q513" s="196"/>
      <c r="R513" s="196"/>
      <c r="S513" s="196"/>
      <c r="T513" s="197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191" t="s">
        <v>145</v>
      </c>
      <c r="AU513" s="191" t="s">
        <v>88</v>
      </c>
      <c r="AV513" s="13" t="s">
        <v>88</v>
      </c>
      <c r="AW513" s="13" t="s">
        <v>33</v>
      </c>
      <c r="AX513" s="13" t="s">
        <v>78</v>
      </c>
      <c r="AY513" s="191" t="s">
        <v>129</v>
      </c>
    </row>
    <row r="514" s="13" customFormat="1">
      <c r="A514" s="13"/>
      <c r="B514" s="189"/>
      <c r="C514" s="13"/>
      <c r="D514" s="190" t="s">
        <v>145</v>
      </c>
      <c r="E514" s="191" t="s">
        <v>1</v>
      </c>
      <c r="F514" s="192" t="s">
        <v>774</v>
      </c>
      <c r="G514" s="13"/>
      <c r="H514" s="193">
        <v>22.079999999999998</v>
      </c>
      <c r="I514" s="194"/>
      <c r="J514" s="13"/>
      <c r="K514" s="13"/>
      <c r="L514" s="189"/>
      <c r="M514" s="195"/>
      <c r="N514" s="196"/>
      <c r="O514" s="196"/>
      <c r="P514" s="196"/>
      <c r="Q514" s="196"/>
      <c r="R514" s="196"/>
      <c r="S514" s="196"/>
      <c r="T514" s="197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191" t="s">
        <v>145</v>
      </c>
      <c r="AU514" s="191" t="s">
        <v>88</v>
      </c>
      <c r="AV514" s="13" t="s">
        <v>88</v>
      </c>
      <c r="AW514" s="13" t="s">
        <v>33</v>
      </c>
      <c r="AX514" s="13" t="s">
        <v>78</v>
      </c>
      <c r="AY514" s="191" t="s">
        <v>129</v>
      </c>
    </row>
    <row r="515" s="14" customFormat="1">
      <c r="A515" s="14"/>
      <c r="B515" s="198"/>
      <c r="C515" s="14"/>
      <c r="D515" s="190" t="s">
        <v>145</v>
      </c>
      <c r="E515" s="199" t="s">
        <v>1</v>
      </c>
      <c r="F515" s="200" t="s">
        <v>148</v>
      </c>
      <c r="G515" s="14"/>
      <c r="H515" s="201">
        <v>305.73599999999999</v>
      </c>
      <c r="I515" s="202"/>
      <c r="J515" s="14"/>
      <c r="K515" s="14"/>
      <c r="L515" s="198"/>
      <c r="M515" s="203"/>
      <c r="N515" s="204"/>
      <c r="O515" s="204"/>
      <c r="P515" s="204"/>
      <c r="Q515" s="204"/>
      <c r="R515" s="204"/>
      <c r="S515" s="204"/>
      <c r="T515" s="205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199" t="s">
        <v>145</v>
      </c>
      <c r="AU515" s="199" t="s">
        <v>88</v>
      </c>
      <c r="AV515" s="14" t="s">
        <v>136</v>
      </c>
      <c r="AW515" s="14" t="s">
        <v>33</v>
      </c>
      <c r="AX515" s="14" t="s">
        <v>86</v>
      </c>
      <c r="AY515" s="199" t="s">
        <v>129</v>
      </c>
    </row>
    <row r="516" s="13" customFormat="1">
      <c r="A516" s="13"/>
      <c r="B516" s="189"/>
      <c r="C516" s="13"/>
      <c r="D516" s="190" t="s">
        <v>145</v>
      </c>
      <c r="E516" s="13"/>
      <c r="F516" s="192" t="s">
        <v>780</v>
      </c>
      <c r="G516" s="13"/>
      <c r="H516" s="193">
        <v>2751.6239999999998</v>
      </c>
      <c r="I516" s="194"/>
      <c r="J516" s="13"/>
      <c r="K516" s="13"/>
      <c r="L516" s="189"/>
      <c r="M516" s="195"/>
      <c r="N516" s="196"/>
      <c r="O516" s="196"/>
      <c r="P516" s="196"/>
      <c r="Q516" s="196"/>
      <c r="R516" s="196"/>
      <c r="S516" s="196"/>
      <c r="T516" s="197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191" t="s">
        <v>145</v>
      </c>
      <c r="AU516" s="191" t="s">
        <v>88</v>
      </c>
      <c r="AV516" s="13" t="s">
        <v>88</v>
      </c>
      <c r="AW516" s="13" t="s">
        <v>3</v>
      </c>
      <c r="AX516" s="13" t="s">
        <v>86</v>
      </c>
      <c r="AY516" s="191" t="s">
        <v>129</v>
      </c>
    </row>
    <row r="517" s="2" customFormat="1" ht="21.75" customHeight="1">
      <c r="A517" s="37"/>
      <c r="B517" s="170"/>
      <c r="C517" s="171" t="s">
        <v>781</v>
      </c>
      <c r="D517" s="171" t="s">
        <v>131</v>
      </c>
      <c r="E517" s="172" t="s">
        <v>782</v>
      </c>
      <c r="F517" s="173" t="s">
        <v>783</v>
      </c>
      <c r="G517" s="174" t="s">
        <v>275</v>
      </c>
      <c r="H517" s="175">
        <v>242.01499999999999</v>
      </c>
      <c r="I517" s="176"/>
      <c r="J517" s="177">
        <f>ROUND(I517*H517,2)</f>
        <v>0</v>
      </c>
      <c r="K517" s="173" t="s">
        <v>135</v>
      </c>
      <c r="L517" s="38"/>
      <c r="M517" s="178" t="s">
        <v>1</v>
      </c>
      <c r="N517" s="179" t="s">
        <v>43</v>
      </c>
      <c r="O517" s="76"/>
      <c r="P517" s="180">
        <f>O517*H517</f>
        <v>0</v>
      </c>
      <c r="Q517" s="180">
        <v>0</v>
      </c>
      <c r="R517" s="180">
        <f>Q517*H517</f>
        <v>0</v>
      </c>
      <c r="S517" s="180">
        <v>0</v>
      </c>
      <c r="T517" s="181">
        <f>S517*H517</f>
        <v>0</v>
      </c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R517" s="182" t="s">
        <v>136</v>
      </c>
      <c r="AT517" s="182" t="s">
        <v>131</v>
      </c>
      <c r="AU517" s="182" t="s">
        <v>88</v>
      </c>
      <c r="AY517" s="18" t="s">
        <v>129</v>
      </c>
      <c r="BE517" s="183">
        <f>IF(N517="základní",J517,0)</f>
        <v>0</v>
      </c>
      <c r="BF517" s="183">
        <f>IF(N517="snížená",J517,0)</f>
        <v>0</v>
      </c>
      <c r="BG517" s="183">
        <f>IF(N517="zákl. přenesená",J517,0)</f>
        <v>0</v>
      </c>
      <c r="BH517" s="183">
        <f>IF(N517="sníž. přenesená",J517,0)</f>
        <v>0</v>
      </c>
      <c r="BI517" s="183">
        <f>IF(N517="nulová",J517,0)</f>
        <v>0</v>
      </c>
      <c r="BJ517" s="18" t="s">
        <v>86</v>
      </c>
      <c r="BK517" s="183">
        <f>ROUND(I517*H517,2)</f>
        <v>0</v>
      </c>
      <c r="BL517" s="18" t="s">
        <v>136</v>
      </c>
      <c r="BM517" s="182" t="s">
        <v>784</v>
      </c>
    </row>
    <row r="518" s="2" customFormat="1">
      <c r="A518" s="37"/>
      <c r="B518" s="38"/>
      <c r="C518" s="37"/>
      <c r="D518" s="184" t="s">
        <v>138</v>
      </c>
      <c r="E518" s="37"/>
      <c r="F518" s="185" t="s">
        <v>785</v>
      </c>
      <c r="G518" s="37"/>
      <c r="H518" s="37"/>
      <c r="I518" s="186"/>
      <c r="J518" s="37"/>
      <c r="K518" s="37"/>
      <c r="L518" s="38"/>
      <c r="M518" s="187"/>
      <c r="N518" s="188"/>
      <c r="O518" s="76"/>
      <c r="P518" s="76"/>
      <c r="Q518" s="76"/>
      <c r="R518" s="76"/>
      <c r="S518" s="76"/>
      <c r="T518" s="7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T518" s="18" t="s">
        <v>138</v>
      </c>
      <c r="AU518" s="18" t="s">
        <v>88</v>
      </c>
    </row>
    <row r="519" s="13" customFormat="1">
      <c r="A519" s="13"/>
      <c r="B519" s="189"/>
      <c r="C519" s="13"/>
      <c r="D519" s="190" t="s">
        <v>145</v>
      </c>
      <c r="E519" s="191" t="s">
        <v>1</v>
      </c>
      <c r="F519" s="192" t="s">
        <v>786</v>
      </c>
      <c r="G519" s="13"/>
      <c r="H519" s="193">
        <v>6.7599999999999998</v>
      </c>
      <c r="I519" s="194"/>
      <c r="J519" s="13"/>
      <c r="K519" s="13"/>
      <c r="L519" s="189"/>
      <c r="M519" s="195"/>
      <c r="N519" s="196"/>
      <c r="O519" s="196"/>
      <c r="P519" s="196"/>
      <c r="Q519" s="196"/>
      <c r="R519" s="196"/>
      <c r="S519" s="196"/>
      <c r="T519" s="197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191" t="s">
        <v>145</v>
      </c>
      <c r="AU519" s="191" t="s">
        <v>88</v>
      </c>
      <c r="AV519" s="13" t="s">
        <v>88</v>
      </c>
      <c r="AW519" s="13" t="s">
        <v>33</v>
      </c>
      <c r="AX519" s="13" t="s">
        <v>78</v>
      </c>
      <c r="AY519" s="191" t="s">
        <v>129</v>
      </c>
    </row>
    <row r="520" s="13" customFormat="1">
      <c r="A520" s="13"/>
      <c r="B520" s="189"/>
      <c r="C520" s="13"/>
      <c r="D520" s="190" t="s">
        <v>145</v>
      </c>
      <c r="E520" s="191" t="s">
        <v>1</v>
      </c>
      <c r="F520" s="192" t="s">
        <v>787</v>
      </c>
      <c r="G520" s="13"/>
      <c r="H520" s="193">
        <v>11.800000000000001</v>
      </c>
      <c r="I520" s="194"/>
      <c r="J520" s="13"/>
      <c r="K520" s="13"/>
      <c r="L520" s="189"/>
      <c r="M520" s="195"/>
      <c r="N520" s="196"/>
      <c r="O520" s="196"/>
      <c r="P520" s="196"/>
      <c r="Q520" s="196"/>
      <c r="R520" s="196"/>
      <c r="S520" s="196"/>
      <c r="T520" s="197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191" t="s">
        <v>145</v>
      </c>
      <c r="AU520" s="191" t="s">
        <v>88</v>
      </c>
      <c r="AV520" s="13" t="s">
        <v>88</v>
      </c>
      <c r="AW520" s="13" t="s">
        <v>33</v>
      </c>
      <c r="AX520" s="13" t="s">
        <v>78</v>
      </c>
      <c r="AY520" s="191" t="s">
        <v>129</v>
      </c>
    </row>
    <row r="521" s="13" customFormat="1">
      <c r="A521" s="13"/>
      <c r="B521" s="189"/>
      <c r="C521" s="13"/>
      <c r="D521" s="190" t="s">
        <v>145</v>
      </c>
      <c r="E521" s="191" t="s">
        <v>1</v>
      </c>
      <c r="F521" s="192" t="s">
        <v>788</v>
      </c>
      <c r="G521" s="13"/>
      <c r="H521" s="193">
        <v>1.95</v>
      </c>
      <c r="I521" s="194"/>
      <c r="J521" s="13"/>
      <c r="K521" s="13"/>
      <c r="L521" s="189"/>
      <c r="M521" s="195"/>
      <c r="N521" s="196"/>
      <c r="O521" s="196"/>
      <c r="P521" s="196"/>
      <c r="Q521" s="196"/>
      <c r="R521" s="196"/>
      <c r="S521" s="196"/>
      <c r="T521" s="197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191" t="s">
        <v>145</v>
      </c>
      <c r="AU521" s="191" t="s">
        <v>88</v>
      </c>
      <c r="AV521" s="13" t="s">
        <v>88</v>
      </c>
      <c r="AW521" s="13" t="s">
        <v>33</v>
      </c>
      <c r="AX521" s="13" t="s">
        <v>78</v>
      </c>
      <c r="AY521" s="191" t="s">
        <v>129</v>
      </c>
    </row>
    <row r="522" s="13" customFormat="1">
      <c r="A522" s="13"/>
      <c r="B522" s="189"/>
      <c r="C522" s="13"/>
      <c r="D522" s="190" t="s">
        <v>145</v>
      </c>
      <c r="E522" s="191" t="s">
        <v>1</v>
      </c>
      <c r="F522" s="192" t="s">
        <v>789</v>
      </c>
      <c r="G522" s="13"/>
      <c r="H522" s="193">
        <v>40.600000000000001</v>
      </c>
      <c r="I522" s="194"/>
      <c r="J522" s="13"/>
      <c r="K522" s="13"/>
      <c r="L522" s="189"/>
      <c r="M522" s="195"/>
      <c r="N522" s="196"/>
      <c r="O522" s="196"/>
      <c r="P522" s="196"/>
      <c r="Q522" s="196"/>
      <c r="R522" s="196"/>
      <c r="S522" s="196"/>
      <c r="T522" s="197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191" t="s">
        <v>145</v>
      </c>
      <c r="AU522" s="191" t="s">
        <v>88</v>
      </c>
      <c r="AV522" s="13" t="s">
        <v>88</v>
      </c>
      <c r="AW522" s="13" t="s">
        <v>33</v>
      </c>
      <c r="AX522" s="13" t="s">
        <v>78</v>
      </c>
      <c r="AY522" s="191" t="s">
        <v>129</v>
      </c>
    </row>
    <row r="523" s="13" customFormat="1">
      <c r="A523" s="13"/>
      <c r="B523" s="189"/>
      <c r="C523" s="13"/>
      <c r="D523" s="190" t="s">
        <v>145</v>
      </c>
      <c r="E523" s="191" t="s">
        <v>1</v>
      </c>
      <c r="F523" s="192" t="s">
        <v>790</v>
      </c>
      <c r="G523" s="13"/>
      <c r="H523" s="193">
        <v>0.40999999999999998</v>
      </c>
      <c r="I523" s="194"/>
      <c r="J523" s="13"/>
      <c r="K523" s="13"/>
      <c r="L523" s="189"/>
      <c r="M523" s="195"/>
      <c r="N523" s="196"/>
      <c r="O523" s="196"/>
      <c r="P523" s="196"/>
      <c r="Q523" s="196"/>
      <c r="R523" s="196"/>
      <c r="S523" s="196"/>
      <c r="T523" s="197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191" t="s">
        <v>145</v>
      </c>
      <c r="AU523" s="191" t="s">
        <v>88</v>
      </c>
      <c r="AV523" s="13" t="s">
        <v>88</v>
      </c>
      <c r="AW523" s="13" t="s">
        <v>33</v>
      </c>
      <c r="AX523" s="13" t="s">
        <v>78</v>
      </c>
      <c r="AY523" s="191" t="s">
        <v>129</v>
      </c>
    </row>
    <row r="524" s="13" customFormat="1">
      <c r="A524" s="13"/>
      <c r="B524" s="189"/>
      <c r="C524" s="13"/>
      <c r="D524" s="190" t="s">
        <v>145</v>
      </c>
      <c r="E524" s="191" t="s">
        <v>1</v>
      </c>
      <c r="F524" s="192" t="s">
        <v>791</v>
      </c>
      <c r="G524" s="13"/>
      <c r="H524" s="193">
        <v>0.495</v>
      </c>
      <c r="I524" s="194"/>
      <c r="J524" s="13"/>
      <c r="K524" s="13"/>
      <c r="L524" s="189"/>
      <c r="M524" s="195"/>
      <c r="N524" s="196"/>
      <c r="O524" s="196"/>
      <c r="P524" s="196"/>
      <c r="Q524" s="196"/>
      <c r="R524" s="196"/>
      <c r="S524" s="196"/>
      <c r="T524" s="197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191" t="s">
        <v>145</v>
      </c>
      <c r="AU524" s="191" t="s">
        <v>88</v>
      </c>
      <c r="AV524" s="13" t="s">
        <v>88</v>
      </c>
      <c r="AW524" s="13" t="s">
        <v>33</v>
      </c>
      <c r="AX524" s="13" t="s">
        <v>78</v>
      </c>
      <c r="AY524" s="191" t="s">
        <v>129</v>
      </c>
    </row>
    <row r="525" s="13" customFormat="1">
      <c r="A525" s="13"/>
      <c r="B525" s="189"/>
      <c r="C525" s="13"/>
      <c r="D525" s="190" t="s">
        <v>145</v>
      </c>
      <c r="E525" s="191" t="s">
        <v>1</v>
      </c>
      <c r="F525" s="192" t="s">
        <v>792</v>
      </c>
      <c r="G525" s="13"/>
      <c r="H525" s="193">
        <v>20</v>
      </c>
      <c r="I525" s="194"/>
      <c r="J525" s="13"/>
      <c r="K525" s="13"/>
      <c r="L525" s="189"/>
      <c r="M525" s="195"/>
      <c r="N525" s="196"/>
      <c r="O525" s="196"/>
      <c r="P525" s="196"/>
      <c r="Q525" s="196"/>
      <c r="R525" s="196"/>
      <c r="S525" s="196"/>
      <c r="T525" s="197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191" t="s">
        <v>145</v>
      </c>
      <c r="AU525" s="191" t="s">
        <v>88</v>
      </c>
      <c r="AV525" s="13" t="s">
        <v>88</v>
      </c>
      <c r="AW525" s="13" t="s">
        <v>33</v>
      </c>
      <c r="AX525" s="13" t="s">
        <v>78</v>
      </c>
      <c r="AY525" s="191" t="s">
        <v>129</v>
      </c>
    </row>
    <row r="526" s="13" customFormat="1">
      <c r="A526" s="13"/>
      <c r="B526" s="189"/>
      <c r="C526" s="13"/>
      <c r="D526" s="190" t="s">
        <v>145</v>
      </c>
      <c r="E526" s="191" t="s">
        <v>1</v>
      </c>
      <c r="F526" s="192" t="s">
        <v>793</v>
      </c>
      <c r="G526" s="13"/>
      <c r="H526" s="193">
        <v>160</v>
      </c>
      <c r="I526" s="194"/>
      <c r="J526" s="13"/>
      <c r="K526" s="13"/>
      <c r="L526" s="189"/>
      <c r="M526" s="195"/>
      <c r="N526" s="196"/>
      <c r="O526" s="196"/>
      <c r="P526" s="196"/>
      <c r="Q526" s="196"/>
      <c r="R526" s="196"/>
      <c r="S526" s="196"/>
      <c r="T526" s="197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191" t="s">
        <v>145</v>
      </c>
      <c r="AU526" s="191" t="s">
        <v>88</v>
      </c>
      <c r="AV526" s="13" t="s">
        <v>88</v>
      </c>
      <c r="AW526" s="13" t="s">
        <v>33</v>
      </c>
      <c r="AX526" s="13" t="s">
        <v>78</v>
      </c>
      <c r="AY526" s="191" t="s">
        <v>129</v>
      </c>
    </row>
    <row r="527" s="14" customFormat="1">
      <c r="A527" s="14"/>
      <c r="B527" s="198"/>
      <c r="C527" s="14"/>
      <c r="D527" s="190" t="s">
        <v>145</v>
      </c>
      <c r="E527" s="199" t="s">
        <v>1</v>
      </c>
      <c r="F527" s="200" t="s">
        <v>148</v>
      </c>
      <c r="G527" s="14"/>
      <c r="H527" s="201">
        <v>242.01499999999999</v>
      </c>
      <c r="I527" s="202"/>
      <c r="J527" s="14"/>
      <c r="K527" s="14"/>
      <c r="L527" s="198"/>
      <c r="M527" s="203"/>
      <c r="N527" s="204"/>
      <c r="O527" s="204"/>
      <c r="P527" s="204"/>
      <c r="Q527" s="204"/>
      <c r="R527" s="204"/>
      <c r="S527" s="204"/>
      <c r="T527" s="205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199" t="s">
        <v>145</v>
      </c>
      <c r="AU527" s="199" t="s">
        <v>88</v>
      </c>
      <c r="AV527" s="14" t="s">
        <v>136</v>
      </c>
      <c r="AW527" s="14" t="s">
        <v>33</v>
      </c>
      <c r="AX527" s="14" t="s">
        <v>86</v>
      </c>
      <c r="AY527" s="199" t="s">
        <v>129</v>
      </c>
    </row>
    <row r="528" s="2" customFormat="1" ht="24.15" customHeight="1">
      <c r="A528" s="37"/>
      <c r="B528" s="170"/>
      <c r="C528" s="171" t="s">
        <v>794</v>
      </c>
      <c r="D528" s="171" t="s">
        <v>131</v>
      </c>
      <c r="E528" s="172" t="s">
        <v>795</v>
      </c>
      <c r="F528" s="173" t="s">
        <v>796</v>
      </c>
      <c r="G528" s="174" t="s">
        <v>275</v>
      </c>
      <c r="H528" s="175">
        <v>738.13499999999999</v>
      </c>
      <c r="I528" s="176"/>
      <c r="J528" s="177">
        <f>ROUND(I528*H528,2)</f>
        <v>0</v>
      </c>
      <c r="K528" s="173" t="s">
        <v>135</v>
      </c>
      <c r="L528" s="38"/>
      <c r="M528" s="178" t="s">
        <v>1</v>
      </c>
      <c r="N528" s="179" t="s">
        <v>43</v>
      </c>
      <c r="O528" s="76"/>
      <c r="P528" s="180">
        <f>O528*H528</f>
        <v>0</v>
      </c>
      <c r="Q528" s="180">
        <v>0</v>
      </c>
      <c r="R528" s="180">
        <f>Q528*H528</f>
        <v>0</v>
      </c>
      <c r="S528" s="180">
        <v>0</v>
      </c>
      <c r="T528" s="181">
        <f>S528*H528</f>
        <v>0</v>
      </c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R528" s="182" t="s">
        <v>136</v>
      </c>
      <c r="AT528" s="182" t="s">
        <v>131</v>
      </c>
      <c r="AU528" s="182" t="s">
        <v>88</v>
      </c>
      <c r="AY528" s="18" t="s">
        <v>129</v>
      </c>
      <c r="BE528" s="183">
        <f>IF(N528="základní",J528,0)</f>
        <v>0</v>
      </c>
      <c r="BF528" s="183">
        <f>IF(N528="snížená",J528,0)</f>
        <v>0</v>
      </c>
      <c r="BG528" s="183">
        <f>IF(N528="zákl. přenesená",J528,0)</f>
        <v>0</v>
      </c>
      <c r="BH528" s="183">
        <f>IF(N528="sníž. přenesená",J528,0)</f>
        <v>0</v>
      </c>
      <c r="BI528" s="183">
        <f>IF(N528="nulová",J528,0)</f>
        <v>0</v>
      </c>
      <c r="BJ528" s="18" t="s">
        <v>86</v>
      </c>
      <c r="BK528" s="183">
        <f>ROUND(I528*H528,2)</f>
        <v>0</v>
      </c>
      <c r="BL528" s="18" t="s">
        <v>136</v>
      </c>
      <c r="BM528" s="182" t="s">
        <v>797</v>
      </c>
    </row>
    <row r="529" s="2" customFormat="1">
      <c r="A529" s="37"/>
      <c r="B529" s="38"/>
      <c r="C529" s="37"/>
      <c r="D529" s="184" t="s">
        <v>138</v>
      </c>
      <c r="E529" s="37"/>
      <c r="F529" s="185" t="s">
        <v>798</v>
      </c>
      <c r="G529" s="37"/>
      <c r="H529" s="37"/>
      <c r="I529" s="186"/>
      <c r="J529" s="37"/>
      <c r="K529" s="37"/>
      <c r="L529" s="38"/>
      <c r="M529" s="187"/>
      <c r="N529" s="188"/>
      <c r="O529" s="76"/>
      <c r="P529" s="76"/>
      <c r="Q529" s="76"/>
      <c r="R529" s="76"/>
      <c r="S529" s="76"/>
      <c r="T529" s="7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T529" s="18" t="s">
        <v>138</v>
      </c>
      <c r="AU529" s="18" t="s">
        <v>88</v>
      </c>
    </row>
    <row r="530" s="13" customFormat="1">
      <c r="A530" s="13"/>
      <c r="B530" s="189"/>
      <c r="C530" s="13"/>
      <c r="D530" s="190" t="s">
        <v>145</v>
      </c>
      <c r="E530" s="191" t="s">
        <v>1</v>
      </c>
      <c r="F530" s="192" t="s">
        <v>786</v>
      </c>
      <c r="G530" s="13"/>
      <c r="H530" s="193">
        <v>6.7599999999999998</v>
      </c>
      <c r="I530" s="194"/>
      <c r="J530" s="13"/>
      <c r="K530" s="13"/>
      <c r="L530" s="189"/>
      <c r="M530" s="195"/>
      <c r="N530" s="196"/>
      <c r="O530" s="196"/>
      <c r="P530" s="196"/>
      <c r="Q530" s="196"/>
      <c r="R530" s="196"/>
      <c r="S530" s="196"/>
      <c r="T530" s="197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191" t="s">
        <v>145</v>
      </c>
      <c r="AU530" s="191" t="s">
        <v>88</v>
      </c>
      <c r="AV530" s="13" t="s">
        <v>88</v>
      </c>
      <c r="AW530" s="13" t="s">
        <v>33</v>
      </c>
      <c r="AX530" s="13" t="s">
        <v>78</v>
      </c>
      <c r="AY530" s="191" t="s">
        <v>129</v>
      </c>
    </row>
    <row r="531" s="13" customFormat="1">
      <c r="A531" s="13"/>
      <c r="B531" s="189"/>
      <c r="C531" s="13"/>
      <c r="D531" s="190" t="s">
        <v>145</v>
      </c>
      <c r="E531" s="191" t="s">
        <v>1</v>
      </c>
      <c r="F531" s="192" t="s">
        <v>787</v>
      </c>
      <c r="G531" s="13"/>
      <c r="H531" s="193">
        <v>11.800000000000001</v>
      </c>
      <c r="I531" s="194"/>
      <c r="J531" s="13"/>
      <c r="K531" s="13"/>
      <c r="L531" s="189"/>
      <c r="M531" s="195"/>
      <c r="N531" s="196"/>
      <c r="O531" s="196"/>
      <c r="P531" s="196"/>
      <c r="Q531" s="196"/>
      <c r="R531" s="196"/>
      <c r="S531" s="196"/>
      <c r="T531" s="197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191" t="s">
        <v>145</v>
      </c>
      <c r="AU531" s="191" t="s">
        <v>88</v>
      </c>
      <c r="AV531" s="13" t="s">
        <v>88</v>
      </c>
      <c r="AW531" s="13" t="s">
        <v>33</v>
      </c>
      <c r="AX531" s="13" t="s">
        <v>78</v>
      </c>
      <c r="AY531" s="191" t="s">
        <v>129</v>
      </c>
    </row>
    <row r="532" s="13" customFormat="1">
      <c r="A532" s="13"/>
      <c r="B532" s="189"/>
      <c r="C532" s="13"/>
      <c r="D532" s="190" t="s">
        <v>145</v>
      </c>
      <c r="E532" s="191" t="s">
        <v>1</v>
      </c>
      <c r="F532" s="192" t="s">
        <v>788</v>
      </c>
      <c r="G532" s="13"/>
      <c r="H532" s="193">
        <v>1.95</v>
      </c>
      <c r="I532" s="194"/>
      <c r="J532" s="13"/>
      <c r="K532" s="13"/>
      <c r="L532" s="189"/>
      <c r="M532" s="195"/>
      <c r="N532" s="196"/>
      <c r="O532" s="196"/>
      <c r="P532" s="196"/>
      <c r="Q532" s="196"/>
      <c r="R532" s="196"/>
      <c r="S532" s="196"/>
      <c r="T532" s="197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191" t="s">
        <v>145</v>
      </c>
      <c r="AU532" s="191" t="s">
        <v>88</v>
      </c>
      <c r="AV532" s="13" t="s">
        <v>88</v>
      </c>
      <c r="AW532" s="13" t="s">
        <v>33</v>
      </c>
      <c r="AX532" s="13" t="s">
        <v>78</v>
      </c>
      <c r="AY532" s="191" t="s">
        <v>129</v>
      </c>
    </row>
    <row r="533" s="13" customFormat="1">
      <c r="A533" s="13"/>
      <c r="B533" s="189"/>
      <c r="C533" s="13"/>
      <c r="D533" s="190" t="s">
        <v>145</v>
      </c>
      <c r="E533" s="191" t="s">
        <v>1</v>
      </c>
      <c r="F533" s="192" t="s">
        <v>789</v>
      </c>
      <c r="G533" s="13"/>
      <c r="H533" s="193">
        <v>40.600000000000001</v>
      </c>
      <c r="I533" s="194"/>
      <c r="J533" s="13"/>
      <c r="K533" s="13"/>
      <c r="L533" s="189"/>
      <c r="M533" s="195"/>
      <c r="N533" s="196"/>
      <c r="O533" s="196"/>
      <c r="P533" s="196"/>
      <c r="Q533" s="196"/>
      <c r="R533" s="196"/>
      <c r="S533" s="196"/>
      <c r="T533" s="197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191" t="s">
        <v>145</v>
      </c>
      <c r="AU533" s="191" t="s">
        <v>88</v>
      </c>
      <c r="AV533" s="13" t="s">
        <v>88</v>
      </c>
      <c r="AW533" s="13" t="s">
        <v>33</v>
      </c>
      <c r="AX533" s="13" t="s">
        <v>78</v>
      </c>
      <c r="AY533" s="191" t="s">
        <v>129</v>
      </c>
    </row>
    <row r="534" s="13" customFormat="1">
      <c r="A534" s="13"/>
      <c r="B534" s="189"/>
      <c r="C534" s="13"/>
      <c r="D534" s="190" t="s">
        <v>145</v>
      </c>
      <c r="E534" s="191" t="s">
        <v>1</v>
      </c>
      <c r="F534" s="192" t="s">
        <v>790</v>
      </c>
      <c r="G534" s="13"/>
      <c r="H534" s="193">
        <v>0.40999999999999998</v>
      </c>
      <c r="I534" s="194"/>
      <c r="J534" s="13"/>
      <c r="K534" s="13"/>
      <c r="L534" s="189"/>
      <c r="M534" s="195"/>
      <c r="N534" s="196"/>
      <c r="O534" s="196"/>
      <c r="P534" s="196"/>
      <c r="Q534" s="196"/>
      <c r="R534" s="196"/>
      <c r="S534" s="196"/>
      <c r="T534" s="197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191" t="s">
        <v>145</v>
      </c>
      <c r="AU534" s="191" t="s">
        <v>88</v>
      </c>
      <c r="AV534" s="13" t="s">
        <v>88</v>
      </c>
      <c r="AW534" s="13" t="s">
        <v>33</v>
      </c>
      <c r="AX534" s="13" t="s">
        <v>78</v>
      </c>
      <c r="AY534" s="191" t="s">
        <v>129</v>
      </c>
    </row>
    <row r="535" s="13" customFormat="1">
      <c r="A535" s="13"/>
      <c r="B535" s="189"/>
      <c r="C535" s="13"/>
      <c r="D535" s="190" t="s">
        <v>145</v>
      </c>
      <c r="E535" s="191" t="s">
        <v>1</v>
      </c>
      <c r="F535" s="192" t="s">
        <v>791</v>
      </c>
      <c r="G535" s="13"/>
      <c r="H535" s="193">
        <v>0.495</v>
      </c>
      <c r="I535" s="194"/>
      <c r="J535" s="13"/>
      <c r="K535" s="13"/>
      <c r="L535" s="189"/>
      <c r="M535" s="195"/>
      <c r="N535" s="196"/>
      <c r="O535" s="196"/>
      <c r="P535" s="196"/>
      <c r="Q535" s="196"/>
      <c r="R535" s="196"/>
      <c r="S535" s="196"/>
      <c r="T535" s="197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191" t="s">
        <v>145</v>
      </c>
      <c r="AU535" s="191" t="s">
        <v>88</v>
      </c>
      <c r="AV535" s="13" t="s">
        <v>88</v>
      </c>
      <c r="AW535" s="13" t="s">
        <v>33</v>
      </c>
      <c r="AX535" s="13" t="s">
        <v>78</v>
      </c>
      <c r="AY535" s="191" t="s">
        <v>129</v>
      </c>
    </row>
    <row r="536" s="13" customFormat="1">
      <c r="A536" s="13"/>
      <c r="B536" s="189"/>
      <c r="C536" s="13"/>
      <c r="D536" s="190" t="s">
        <v>145</v>
      </c>
      <c r="E536" s="191" t="s">
        <v>1</v>
      </c>
      <c r="F536" s="192" t="s">
        <v>792</v>
      </c>
      <c r="G536" s="13"/>
      <c r="H536" s="193">
        <v>20</v>
      </c>
      <c r="I536" s="194"/>
      <c r="J536" s="13"/>
      <c r="K536" s="13"/>
      <c r="L536" s="189"/>
      <c r="M536" s="195"/>
      <c r="N536" s="196"/>
      <c r="O536" s="196"/>
      <c r="P536" s="196"/>
      <c r="Q536" s="196"/>
      <c r="R536" s="196"/>
      <c r="S536" s="196"/>
      <c r="T536" s="197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191" t="s">
        <v>145</v>
      </c>
      <c r="AU536" s="191" t="s">
        <v>88</v>
      </c>
      <c r="AV536" s="13" t="s">
        <v>88</v>
      </c>
      <c r="AW536" s="13" t="s">
        <v>33</v>
      </c>
      <c r="AX536" s="13" t="s">
        <v>78</v>
      </c>
      <c r="AY536" s="191" t="s">
        <v>129</v>
      </c>
    </row>
    <row r="537" s="14" customFormat="1">
      <c r="A537" s="14"/>
      <c r="B537" s="198"/>
      <c r="C537" s="14"/>
      <c r="D537" s="190" t="s">
        <v>145</v>
      </c>
      <c r="E537" s="199" t="s">
        <v>1</v>
      </c>
      <c r="F537" s="200" t="s">
        <v>148</v>
      </c>
      <c r="G537" s="14"/>
      <c r="H537" s="201">
        <v>82.014999999999986</v>
      </c>
      <c r="I537" s="202"/>
      <c r="J537" s="14"/>
      <c r="K537" s="14"/>
      <c r="L537" s="198"/>
      <c r="M537" s="203"/>
      <c r="N537" s="204"/>
      <c r="O537" s="204"/>
      <c r="P537" s="204"/>
      <c r="Q537" s="204"/>
      <c r="R537" s="204"/>
      <c r="S537" s="204"/>
      <c r="T537" s="205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199" t="s">
        <v>145</v>
      </c>
      <c r="AU537" s="199" t="s">
        <v>88</v>
      </c>
      <c r="AV537" s="14" t="s">
        <v>136</v>
      </c>
      <c r="AW537" s="14" t="s">
        <v>33</v>
      </c>
      <c r="AX537" s="14" t="s">
        <v>86</v>
      </c>
      <c r="AY537" s="199" t="s">
        <v>129</v>
      </c>
    </row>
    <row r="538" s="13" customFormat="1">
      <c r="A538" s="13"/>
      <c r="B538" s="189"/>
      <c r="C538" s="13"/>
      <c r="D538" s="190" t="s">
        <v>145</v>
      </c>
      <c r="E538" s="13"/>
      <c r="F538" s="192" t="s">
        <v>799</v>
      </c>
      <c r="G538" s="13"/>
      <c r="H538" s="193">
        <v>738.13499999999999</v>
      </c>
      <c r="I538" s="194"/>
      <c r="J538" s="13"/>
      <c r="K538" s="13"/>
      <c r="L538" s="189"/>
      <c r="M538" s="195"/>
      <c r="N538" s="196"/>
      <c r="O538" s="196"/>
      <c r="P538" s="196"/>
      <c r="Q538" s="196"/>
      <c r="R538" s="196"/>
      <c r="S538" s="196"/>
      <c r="T538" s="197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191" t="s">
        <v>145</v>
      </c>
      <c r="AU538" s="191" t="s">
        <v>88</v>
      </c>
      <c r="AV538" s="13" t="s">
        <v>88</v>
      </c>
      <c r="AW538" s="13" t="s">
        <v>3</v>
      </c>
      <c r="AX538" s="13" t="s">
        <v>86</v>
      </c>
      <c r="AY538" s="191" t="s">
        <v>129</v>
      </c>
    </row>
    <row r="539" s="2" customFormat="1" ht="24.15" customHeight="1">
      <c r="A539" s="37"/>
      <c r="B539" s="170"/>
      <c r="C539" s="171" t="s">
        <v>800</v>
      </c>
      <c r="D539" s="171" t="s">
        <v>131</v>
      </c>
      <c r="E539" s="172" t="s">
        <v>801</v>
      </c>
      <c r="F539" s="173" t="s">
        <v>802</v>
      </c>
      <c r="G539" s="174" t="s">
        <v>275</v>
      </c>
      <c r="H539" s="175">
        <v>305.73599999999999</v>
      </c>
      <c r="I539" s="176"/>
      <c r="J539" s="177">
        <f>ROUND(I539*H539,2)</f>
        <v>0</v>
      </c>
      <c r="K539" s="173" t="s">
        <v>135</v>
      </c>
      <c r="L539" s="38"/>
      <c r="M539" s="178" t="s">
        <v>1</v>
      </c>
      <c r="N539" s="179" t="s">
        <v>43</v>
      </c>
      <c r="O539" s="76"/>
      <c r="P539" s="180">
        <f>O539*H539</f>
        <v>0</v>
      </c>
      <c r="Q539" s="180">
        <v>0</v>
      </c>
      <c r="R539" s="180">
        <f>Q539*H539</f>
        <v>0</v>
      </c>
      <c r="S539" s="180">
        <v>0</v>
      </c>
      <c r="T539" s="181">
        <f>S539*H539</f>
        <v>0</v>
      </c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R539" s="182" t="s">
        <v>136</v>
      </c>
      <c r="AT539" s="182" t="s">
        <v>131</v>
      </c>
      <c r="AU539" s="182" t="s">
        <v>88</v>
      </c>
      <c r="AY539" s="18" t="s">
        <v>129</v>
      </c>
      <c r="BE539" s="183">
        <f>IF(N539="základní",J539,0)</f>
        <v>0</v>
      </c>
      <c r="BF539" s="183">
        <f>IF(N539="snížená",J539,0)</f>
        <v>0</v>
      </c>
      <c r="BG539" s="183">
        <f>IF(N539="zákl. přenesená",J539,0)</f>
        <v>0</v>
      </c>
      <c r="BH539" s="183">
        <f>IF(N539="sníž. přenesená",J539,0)</f>
        <v>0</v>
      </c>
      <c r="BI539" s="183">
        <f>IF(N539="nulová",J539,0)</f>
        <v>0</v>
      </c>
      <c r="BJ539" s="18" t="s">
        <v>86</v>
      </c>
      <c r="BK539" s="183">
        <f>ROUND(I539*H539,2)</f>
        <v>0</v>
      </c>
      <c r="BL539" s="18" t="s">
        <v>136</v>
      </c>
      <c r="BM539" s="182" t="s">
        <v>803</v>
      </c>
    </row>
    <row r="540" s="2" customFormat="1">
      <c r="A540" s="37"/>
      <c r="B540" s="38"/>
      <c r="C540" s="37"/>
      <c r="D540" s="184" t="s">
        <v>138</v>
      </c>
      <c r="E540" s="37"/>
      <c r="F540" s="185" t="s">
        <v>804</v>
      </c>
      <c r="G540" s="37"/>
      <c r="H540" s="37"/>
      <c r="I540" s="186"/>
      <c r="J540" s="37"/>
      <c r="K540" s="37"/>
      <c r="L540" s="38"/>
      <c r="M540" s="187"/>
      <c r="N540" s="188"/>
      <c r="O540" s="76"/>
      <c r="P540" s="76"/>
      <c r="Q540" s="76"/>
      <c r="R540" s="76"/>
      <c r="S540" s="76"/>
      <c r="T540" s="7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T540" s="18" t="s">
        <v>138</v>
      </c>
      <c r="AU540" s="18" t="s">
        <v>88</v>
      </c>
    </row>
    <row r="541" s="13" customFormat="1">
      <c r="A541" s="13"/>
      <c r="B541" s="189"/>
      <c r="C541" s="13"/>
      <c r="D541" s="190" t="s">
        <v>145</v>
      </c>
      <c r="E541" s="191" t="s">
        <v>1</v>
      </c>
      <c r="F541" s="192" t="s">
        <v>767</v>
      </c>
      <c r="G541" s="13"/>
      <c r="H541" s="193">
        <v>2.048</v>
      </c>
      <c r="I541" s="194"/>
      <c r="J541" s="13"/>
      <c r="K541" s="13"/>
      <c r="L541" s="189"/>
      <c r="M541" s="195"/>
      <c r="N541" s="196"/>
      <c r="O541" s="196"/>
      <c r="P541" s="196"/>
      <c r="Q541" s="196"/>
      <c r="R541" s="196"/>
      <c r="S541" s="196"/>
      <c r="T541" s="197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191" t="s">
        <v>145</v>
      </c>
      <c r="AU541" s="191" t="s">
        <v>88</v>
      </c>
      <c r="AV541" s="13" t="s">
        <v>88</v>
      </c>
      <c r="AW541" s="13" t="s">
        <v>33</v>
      </c>
      <c r="AX541" s="13" t="s">
        <v>78</v>
      </c>
      <c r="AY541" s="191" t="s">
        <v>129</v>
      </c>
    </row>
    <row r="542" s="13" customFormat="1">
      <c r="A542" s="13"/>
      <c r="B542" s="189"/>
      <c r="C542" s="13"/>
      <c r="D542" s="190" t="s">
        <v>145</v>
      </c>
      <c r="E542" s="191" t="s">
        <v>1</v>
      </c>
      <c r="F542" s="192" t="s">
        <v>768</v>
      </c>
      <c r="G542" s="13"/>
      <c r="H542" s="193">
        <v>0.76800000000000002</v>
      </c>
      <c r="I542" s="194"/>
      <c r="J542" s="13"/>
      <c r="K542" s="13"/>
      <c r="L542" s="189"/>
      <c r="M542" s="195"/>
      <c r="N542" s="196"/>
      <c r="O542" s="196"/>
      <c r="P542" s="196"/>
      <c r="Q542" s="196"/>
      <c r="R542" s="196"/>
      <c r="S542" s="196"/>
      <c r="T542" s="197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191" t="s">
        <v>145</v>
      </c>
      <c r="AU542" s="191" t="s">
        <v>88</v>
      </c>
      <c r="AV542" s="13" t="s">
        <v>88</v>
      </c>
      <c r="AW542" s="13" t="s">
        <v>33</v>
      </c>
      <c r="AX542" s="13" t="s">
        <v>78</v>
      </c>
      <c r="AY542" s="191" t="s">
        <v>129</v>
      </c>
    </row>
    <row r="543" s="13" customFormat="1">
      <c r="A543" s="13"/>
      <c r="B543" s="189"/>
      <c r="C543" s="13"/>
      <c r="D543" s="190" t="s">
        <v>145</v>
      </c>
      <c r="E543" s="191" t="s">
        <v>1</v>
      </c>
      <c r="F543" s="192" t="s">
        <v>769</v>
      </c>
      <c r="G543" s="13"/>
      <c r="H543" s="193">
        <v>116</v>
      </c>
      <c r="I543" s="194"/>
      <c r="J543" s="13"/>
      <c r="K543" s="13"/>
      <c r="L543" s="189"/>
      <c r="M543" s="195"/>
      <c r="N543" s="196"/>
      <c r="O543" s="196"/>
      <c r="P543" s="196"/>
      <c r="Q543" s="196"/>
      <c r="R543" s="196"/>
      <c r="S543" s="196"/>
      <c r="T543" s="197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191" t="s">
        <v>145</v>
      </c>
      <c r="AU543" s="191" t="s">
        <v>88</v>
      </c>
      <c r="AV543" s="13" t="s">
        <v>88</v>
      </c>
      <c r="AW543" s="13" t="s">
        <v>33</v>
      </c>
      <c r="AX543" s="13" t="s">
        <v>78</v>
      </c>
      <c r="AY543" s="191" t="s">
        <v>129</v>
      </c>
    </row>
    <row r="544" s="13" customFormat="1">
      <c r="A544" s="13"/>
      <c r="B544" s="189"/>
      <c r="C544" s="13"/>
      <c r="D544" s="190" t="s">
        <v>145</v>
      </c>
      <c r="E544" s="191" t="s">
        <v>1</v>
      </c>
      <c r="F544" s="192" t="s">
        <v>770</v>
      </c>
      <c r="G544" s="13"/>
      <c r="H544" s="193">
        <v>7.54</v>
      </c>
      <c r="I544" s="194"/>
      <c r="J544" s="13"/>
      <c r="K544" s="13"/>
      <c r="L544" s="189"/>
      <c r="M544" s="195"/>
      <c r="N544" s="196"/>
      <c r="O544" s="196"/>
      <c r="P544" s="196"/>
      <c r="Q544" s="196"/>
      <c r="R544" s="196"/>
      <c r="S544" s="196"/>
      <c r="T544" s="197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191" t="s">
        <v>145</v>
      </c>
      <c r="AU544" s="191" t="s">
        <v>88</v>
      </c>
      <c r="AV544" s="13" t="s">
        <v>88</v>
      </c>
      <c r="AW544" s="13" t="s">
        <v>33</v>
      </c>
      <c r="AX544" s="13" t="s">
        <v>78</v>
      </c>
      <c r="AY544" s="191" t="s">
        <v>129</v>
      </c>
    </row>
    <row r="545" s="13" customFormat="1">
      <c r="A545" s="13"/>
      <c r="B545" s="189"/>
      <c r="C545" s="13"/>
      <c r="D545" s="190" t="s">
        <v>145</v>
      </c>
      <c r="E545" s="191" t="s">
        <v>1</v>
      </c>
      <c r="F545" s="192" t="s">
        <v>771</v>
      </c>
      <c r="G545" s="13"/>
      <c r="H545" s="193">
        <v>23.199999999999999</v>
      </c>
      <c r="I545" s="194"/>
      <c r="J545" s="13"/>
      <c r="K545" s="13"/>
      <c r="L545" s="189"/>
      <c r="M545" s="195"/>
      <c r="N545" s="196"/>
      <c r="O545" s="196"/>
      <c r="P545" s="196"/>
      <c r="Q545" s="196"/>
      <c r="R545" s="196"/>
      <c r="S545" s="196"/>
      <c r="T545" s="197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191" t="s">
        <v>145</v>
      </c>
      <c r="AU545" s="191" t="s">
        <v>88</v>
      </c>
      <c r="AV545" s="13" t="s">
        <v>88</v>
      </c>
      <c r="AW545" s="13" t="s">
        <v>33</v>
      </c>
      <c r="AX545" s="13" t="s">
        <v>78</v>
      </c>
      <c r="AY545" s="191" t="s">
        <v>129</v>
      </c>
    </row>
    <row r="546" s="13" customFormat="1">
      <c r="A546" s="13"/>
      <c r="B546" s="189"/>
      <c r="C546" s="13"/>
      <c r="D546" s="190" t="s">
        <v>145</v>
      </c>
      <c r="E546" s="191" t="s">
        <v>1</v>
      </c>
      <c r="F546" s="192" t="s">
        <v>772</v>
      </c>
      <c r="G546" s="13"/>
      <c r="H546" s="193">
        <v>90.099999999999994</v>
      </c>
      <c r="I546" s="194"/>
      <c r="J546" s="13"/>
      <c r="K546" s="13"/>
      <c r="L546" s="189"/>
      <c r="M546" s="195"/>
      <c r="N546" s="196"/>
      <c r="O546" s="196"/>
      <c r="P546" s="196"/>
      <c r="Q546" s="196"/>
      <c r="R546" s="196"/>
      <c r="S546" s="196"/>
      <c r="T546" s="197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191" t="s">
        <v>145</v>
      </c>
      <c r="AU546" s="191" t="s">
        <v>88</v>
      </c>
      <c r="AV546" s="13" t="s">
        <v>88</v>
      </c>
      <c r="AW546" s="13" t="s">
        <v>33</v>
      </c>
      <c r="AX546" s="13" t="s">
        <v>78</v>
      </c>
      <c r="AY546" s="191" t="s">
        <v>129</v>
      </c>
    </row>
    <row r="547" s="13" customFormat="1">
      <c r="A547" s="13"/>
      <c r="B547" s="189"/>
      <c r="C547" s="13"/>
      <c r="D547" s="190" t="s">
        <v>145</v>
      </c>
      <c r="E547" s="191" t="s">
        <v>1</v>
      </c>
      <c r="F547" s="192" t="s">
        <v>773</v>
      </c>
      <c r="G547" s="13"/>
      <c r="H547" s="193">
        <v>44</v>
      </c>
      <c r="I547" s="194"/>
      <c r="J547" s="13"/>
      <c r="K547" s="13"/>
      <c r="L547" s="189"/>
      <c r="M547" s="195"/>
      <c r="N547" s="196"/>
      <c r="O547" s="196"/>
      <c r="P547" s="196"/>
      <c r="Q547" s="196"/>
      <c r="R547" s="196"/>
      <c r="S547" s="196"/>
      <c r="T547" s="197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191" t="s">
        <v>145</v>
      </c>
      <c r="AU547" s="191" t="s">
        <v>88</v>
      </c>
      <c r="AV547" s="13" t="s">
        <v>88</v>
      </c>
      <c r="AW547" s="13" t="s">
        <v>33</v>
      </c>
      <c r="AX547" s="13" t="s">
        <v>78</v>
      </c>
      <c r="AY547" s="191" t="s">
        <v>129</v>
      </c>
    </row>
    <row r="548" s="13" customFormat="1">
      <c r="A548" s="13"/>
      <c r="B548" s="189"/>
      <c r="C548" s="13"/>
      <c r="D548" s="190" t="s">
        <v>145</v>
      </c>
      <c r="E548" s="191" t="s">
        <v>1</v>
      </c>
      <c r="F548" s="192" t="s">
        <v>774</v>
      </c>
      <c r="G548" s="13"/>
      <c r="H548" s="193">
        <v>22.079999999999998</v>
      </c>
      <c r="I548" s="194"/>
      <c r="J548" s="13"/>
      <c r="K548" s="13"/>
      <c r="L548" s="189"/>
      <c r="M548" s="195"/>
      <c r="N548" s="196"/>
      <c r="O548" s="196"/>
      <c r="P548" s="196"/>
      <c r="Q548" s="196"/>
      <c r="R548" s="196"/>
      <c r="S548" s="196"/>
      <c r="T548" s="197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191" t="s">
        <v>145</v>
      </c>
      <c r="AU548" s="191" t="s">
        <v>88</v>
      </c>
      <c r="AV548" s="13" t="s">
        <v>88</v>
      </c>
      <c r="AW548" s="13" t="s">
        <v>33</v>
      </c>
      <c r="AX548" s="13" t="s">
        <v>78</v>
      </c>
      <c r="AY548" s="191" t="s">
        <v>129</v>
      </c>
    </row>
    <row r="549" s="14" customFormat="1">
      <c r="A549" s="14"/>
      <c r="B549" s="198"/>
      <c r="C549" s="14"/>
      <c r="D549" s="190" t="s">
        <v>145</v>
      </c>
      <c r="E549" s="199" t="s">
        <v>1</v>
      </c>
      <c r="F549" s="200" t="s">
        <v>148</v>
      </c>
      <c r="G549" s="14"/>
      <c r="H549" s="201">
        <v>305.73599999999999</v>
      </c>
      <c r="I549" s="202"/>
      <c r="J549" s="14"/>
      <c r="K549" s="14"/>
      <c r="L549" s="198"/>
      <c r="M549" s="203"/>
      <c r="N549" s="204"/>
      <c r="O549" s="204"/>
      <c r="P549" s="204"/>
      <c r="Q549" s="204"/>
      <c r="R549" s="204"/>
      <c r="S549" s="204"/>
      <c r="T549" s="205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199" t="s">
        <v>145</v>
      </c>
      <c r="AU549" s="199" t="s">
        <v>88</v>
      </c>
      <c r="AV549" s="14" t="s">
        <v>136</v>
      </c>
      <c r="AW549" s="14" t="s">
        <v>33</v>
      </c>
      <c r="AX549" s="14" t="s">
        <v>86</v>
      </c>
      <c r="AY549" s="199" t="s">
        <v>129</v>
      </c>
    </row>
    <row r="550" s="2" customFormat="1" ht="24.15" customHeight="1">
      <c r="A550" s="37"/>
      <c r="B550" s="170"/>
      <c r="C550" s="171" t="s">
        <v>805</v>
      </c>
      <c r="D550" s="171" t="s">
        <v>131</v>
      </c>
      <c r="E550" s="172" t="s">
        <v>806</v>
      </c>
      <c r="F550" s="173" t="s">
        <v>807</v>
      </c>
      <c r="G550" s="174" t="s">
        <v>275</v>
      </c>
      <c r="H550" s="175">
        <v>82.015000000000001</v>
      </c>
      <c r="I550" s="176"/>
      <c r="J550" s="177">
        <f>ROUND(I550*H550,2)</f>
        <v>0</v>
      </c>
      <c r="K550" s="173" t="s">
        <v>135</v>
      </c>
      <c r="L550" s="38"/>
      <c r="M550" s="178" t="s">
        <v>1</v>
      </c>
      <c r="N550" s="179" t="s">
        <v>43</v>
      </c>
      <c r="O550" s="76"/>
      <c r="P550" s="180">
        <f>O550*H550</f>
        <v>0</v>
      </c>
      <c r="Q550" s="180">
        <v>0</v>
      </c>
      <c r="R550" s="180">
        <f>Q550*H550</f>
        <v>0</v>
      </c>
      <c r="S550" s="180">
        <v>0</v>
      </c>
      <c r="T550" s="181">
        <f>S550*H550</f>
        <v>0</v>
      </c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R550" s="182" t="s">
        <v>136</v>
      </c>
      <c r="AT550" s="182" t="s">
        <v>131</v>
      </c>
      <c r="AU550" s="182" t="s">
        <v>88</v>
      </c>
      <c r="AY550" s="18" t="s">
        <v>129</v>
      </c>
      <c r="BE550" s="183">
        <f>IF(N550="základní",J550,0)</f>
        <v>0</v>
      </c>
      <c r="BF550" s="183">
        <f>IF(N550="snížená",J550,0)</f>
        <v>0</v>
      </c>
      <c r="BG550" s="183">
        <f>IF(N550="zákl. přenesená",J550,0)</f>
        <v>0</v>
      </c>
      <c r="BH550" s="183">
        <f>IF(N550="sníž. přenesená",J550,0)</f>
        <v>0</v>
      </c>
      <c r="BI550" s="183">
        <f>IF(N550="nulová",J550,0)</f>
        <v>0</v>
      </c>
      <c r="BJ550" s="18" t="s">
        <v>86</v>
      </c>
      <c r="BK550" s="183">
        <f>ROUND(I550*H550,2)</f>
        <v>0</v>
      </c>
      <c r="BL550" s="18" t="s">
        <v>136</v>
      </c>
      <c r="BM550" s="182" t="s">
        <v>808</v>
      </c>
    </row>
    <row r="551" s="2" customFormat="1">
      <c r="A551" s="37"/>
      <c r="B551" s="38"/>
      <c r="C551" s="37"/>
      <c r="D551" s="184" t="s">
        <v>138</v>
      </c>
      <c r="E551" s="37"/>
      <c r="F551" s="185" t="s">
        <v>809</v>
      </c>
      <c r="G551" s="37"/>
      <c r="H551" s="37"/>
      <c r="I551" s="186"/>
      <c r="J551" s="37"/>
      <c r="K551" s="37"/>
      <c r="L551" s="38"/>
      <c r="M551" s="187"/>
      <c r="N551" s="188"/>
      <c r="O551" s="76"/>
      <c r="P551" s="76"/>
      <c r="Q551" s="76"/>
      <c r="R551" s="76"/>
      <c r="S551" s="76"/>
      <c r="T551" s="7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T551" s="18" t="s">
        <v>138</v>
      </c>
      <c r="AU551" s="18" t="s">
        <v>88</v>
      </c>
    </row>
    <row r="552" s="13" customFormat="1">
      <c r="A552" s="13"/>
      <c r="B552" s="189"/>
      <c r="C552" s="13"/>
      <c r="D552" s="190" t="s">
        <v>145</v>
      </c>
      <c r="E552" s="191" t="s">
        <v>1</v>
      </c>
      <c r="F552" s="192" t="s">
        <v>786</v>
      </c>
      <c r="G552" s="13"/>
      <c r="H552" s="193">
        <v>6.7599999999999998</v>
      </c>
      <c r="I552" s="194"/>
      <c r="J552" s="13"/>
      <c r="K552" s="13"/>
      <c r="L552" s="189"/>
      <c r="M552" s="195"/>
      <c r="N552" s="196"/>
      <c r="O552" s="196"/>
      <c r="P552" s="196"/>
      <c r="Q552" s="196"/>
      <c r="R552" s="196"/>
      <c r="S552" s="196"/>
      <c r="T552" s="197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191" t="s">
        <v>145</v>
      </c>
      <c r="AU552" s="191" t="s">
        <v>88</v>
      </c>
      <c r="AV552" s="13" t="s">
        <v>88</v>
      </c>
      <c r="AW552" s="13" t="s">
        <v>33</v>
      </c>
      <c r="AX552" s="13" t="s">
        <v>78</v>
      </c>
      <c r="AY552" s="191" t="s">
        <v>129</v>
      </c>
    </row>
    <row r="553" s="13" customFormat="1">
      <c r="A553" s="13"/>
      <c r="B553" s="189"/>
      <c r="C553" s="13"/>
      <c r="D553" s="190" t="s">
        <v>145</v>
      </c>
      <c r="E553" s="191" t="s">
        <v>1</v>
      </c>
      <c r="F553" s="192" t="s">
        <v>787</v>
      </c>
      <c r="G553" s="13"/>
      <c r="H553" s="193">
        <v>11.800000000000001</v>
      </c>
      <c r="I553" s="194"/>
      <c r="J553" s="13"/>
      <c r="K553" s="13"/>
      <c r="L553" s="189"/>
      <c r="M553" s="195"/>
      <c r="N553" s="196"/>
      <c r="O553" s="196"/>
      <c r="P553" s="196"/>
      <c r="Q553" s="196"/>
      <c r="R553" s="196"/>
      <c r="S553" s="196"/>
      <c r="T553" s="197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191" t="s">
        <v>145</v>
      </c>
      <c r="AU553" s="191" t="s">
        <v>88</v>
      </c>
      <c r="AV553" s="13" t="s">
        <v>88</v>
      </c>
      <c r="AW553" s="13" t="s">
        <v>33</v>
      </c>
      <c r="AX553" s="13" t="s">
        <v>78</v>
      </c>
      <c r="AY553" s="191" t="s">
        <v>129</v>
      </c>
    </row>
    <row r="554" s="13" customFormat="1">
      <c r="A554" s="13"/>
      <c r="B554" s="189"/>
      <c r="C554" s="13"/>
      <c r="D554" s="190" t="s">
        <v>145</v>
      </c>
      <c r="E554" s="191" t="s">
        <v>1</v>
      </c>
      <c r="F554" s="192" t="s">
        <v>788</v>
      </c>
      <c r="G554" s="13"/>
      <c r="H554" s="193">
        <v>1.95</v>
      </c>
      <c r="I554" s="194"/>
      <c r="J554" s="13"/>
      <c r="K554" s="13"/>
      <c r="L554" s="189"/>
      <c r="M554" s="195"/>
      <c r="N554" s="196"/>
      <c r="O554" s="196"/>
      <c r="P554" s="196"/>
      <c r="Q554" s="196"/>
      <c r="R554" s="196"/>
      <c r="S554" s="196"/>
      <c r="T554" s="197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191" t="s">
        <v>145</v>
      </c>
      <c r="AU554" s="191" t="s">
        <v>88</v>
      </c>
      <c r="AV554" s="13" t="s">
        <v>88</v>
      </c>
      <c r="AW554" s="13" t="s">
        <v>33</v>
      </c>
      <c r="AX554" s="13" t="s">
        <v>78</v>
      </c>
      <c r="AY554" s="191" t="s">
        <v>129</v>
      </c>
    </row>
    <row r="555" s="13" customFormat="1">
      <c r="A555" s="13"/>
      <c r="B555" s="189"/>
      <c r="C555" s="13"/>
      <c r="D555" s="190" t="s">
        <v>145</v>
      </c>
      <c r="E555" s="191" t="s">
        <v>1</v>
      </c>
      <c r="F555" s="192" t="s">
        <v>789</v>
      </c>
      <c r="G555" s="13"/>
      <c r="H555" s="193">
        <v>40.600000000000001</v>
      </c>
      <c r="I555" s="194"/>
      <c r="J555" s="13"/>
      <c r="K555" s="13"/>
      <c r="L555" s="189"/>
      <c r="M555" s="195"/>
      <c r="N555" s="196"/>
      <c r="O555" s="196"/>
      <c r="P555" s="196"/>
      <c r="Q555" s="196"/>
      <c r="R555" s="196"/>
      <c r="S555" s="196"/>
      <c r="T555" s="197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191" t="s">
        <v>145</v>
      </c>
      <c r="AU555" s="191" t="s">
        <v>88</v>
      </c>
      <c r="AV555" s="13" t="s">
        <v>88</v>
      </c>
      <c r="AW555" s="13" t="s">
        <v>33</v>
      </c>
      <c r="AX555" s="13" t="s">
        <v>78</v>
      </c>
      <c r="AY555" s="191" t="s">
        <v>129</v>
      </c>
    </row>
    <row r="556" s="13" customFormat="1">
      <c r="A556" s="13"/>
      <c r="B556" s="189"/>
      <c r="C556" s="13"/>
      <c r="D556" s="190" t="s">
        <v>145</v>
      </c>
      <c r="E556" s="191" t="s">
        <v>1</v>
      </c>
      <c r="F556" s="192" t="s">
        <v>790</v>
      </c>
      <c r="G556" s="13"/>
      <c r="H556" s="193">
        <v>0.40999999999999998</v>
      </c>
      <c r="I556" s="194"/>
      <c r="J556" s="13"/>
      <c r="K556" s="13"/>
      <c r="L556" s="189"/>
      <c r="M556" s="195"/>
      <c r="N556" s="196"/>
      <c r="O556" s="196"/>
      <c r="P556" s="196"/>
      <c r="Q556" s="196"/>
      <c r="R556" s="196"/>
      <c r="S556" s="196"/>
      <c r="T556" s="197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191" t="s">
        <v>145</v>
      </c>
      <c r="AU556" s="191" t="s">
        <v>88</v>
      </c>
      <c r="AV556" s="13" t="s">
        <v>88</v>
      </c>
      <c r="AW556" s="13" t="s">
        <v>33</v>
      </c>
      <c r="AX556" s="13" t="s">
        <v>78</v>
      </c>
      <c r="AY556" s="191" t="s">
        <v>129</v>
      </c>
    </row>
    <row r="557" s="13" customFormat="1">
      <c r="A557" s="13"/>
      <c r="B557" s="189"/>
      <c r="C557" s="13"/>
      <c r="D557" s="190" t="s">
        <v>145</v>
      </c>
      <c r="E557" s="191" t="s">
        <v>1</v>
      </c>
      <c r="F557" s="192" t="s">
        <v>791</v>
      </c>
      <c r="G557" s="13"/>
      <c r="H557" s="193">
        <v>0.495</v>
      </c>
      <c r="I557" s="194"/>
      <c r="J557" s="13"/>
      <c r="K557" s="13"/>
      <c r="L557" s="189"/>
      <c r="M557" s="195"/>
      <c r="N557" s="196"/>
      <c r="O557" s="196"/>
      <c r="P557" s="196"/>
      <c r="Q557" s="196"/>
      <c r="R557" s="196"/>
      <c r="S557" s="196"/>
      <c r="T557" s="197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191" t="s">
        <v>145</v>
      </c>
      <c r="AU557" s="191" t="s">
        <v>88</v>
      </c>
      <c r="AV557" s="13" t="s">
        <v>88</v>
      </c>
      <c r="AW557" s="13" t="s">
        <v>33</v>
      </c>
      <c r="AX557" s="13" t="s">
        <v>78</v>
      </c>
      <c r="AY557" s="191" t="s">
        <v>129</v>
      </c>
    </row>
    <row r="558" s="13" customFormat="1">
      <c r="A558" s="13"/>
      <c r="B558" s="189"/>
      <c r="C558" s="13"/>
      <c r="D558" s="190" t="s">
        <v>145</v>
      </c>
      <c r="E558" s="191" t="s">
        <v>1</v>
      </c>
      <c r="F558" s="192" t="s">
        <v>810</v>
      </c>
      <c r="G558" s="13"/>
      <c r="H558" s="193">
        <v>20</v>
      </c>
      <c r="I558" s="194"/>
      <c r="J558" s="13"/>
      <c r="K558" s="13"/>
      <c r="L558" s="189"/>
      <c r="M558" s="195"/>
      <c r="N558" s="196"/>
      <c r="O558" s="196"/>
      <c r="P558" s="196"/>
      <c r="Q558" s="196"/>
      <c r="R558" s="196"/>
      <c r="S558" s="196"/>
      <c r="T558" s="197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191" t="s">
        <v>145</v>
      </c>
      <c r="AU558" s="191" t="s">
        <v>88</v>
      </c>
      <c r="AV558" s="13" t="s">
        <v>88</v>
      </c>
      <c r="AW558" s="13" t="s">
        <v>33</v>
      </c>
      <c r="AX558" s="13" t="s">
        <v>78</v>
      </c>
      <c r="AY558" s="191" t="s">
        <v>129</v>
      </c>
    </row>
    <row r="559" s="14" customFormat="1">
      <c r="A559" s="14"/>
      <c r="B559" s="198"/>
      <c r="C559" s="14"/>
      <c r="D559" s="190" t="s">
        <v>145</v>
      </c>
      <c r="E559" s="199" t="s">
        <v>1</v>
      </c>
      <c r="F559" s="200" t="s">
        <v>148</v>
      </c>
      <c r="G559" s="14"/>
      <c r="H559" s="201">
        <v>82.014999999999986</v>
      </c>
      <c r="I559" s="202"/>
      <c r="J559" s="14"/>
      <c r="K559" s="14"/>
      <c r="L559" s="198"/>
      <c r="M559" s="203"/>
      <c r="N559" s="204"/>
      <c r="O559" s="204"/>
      <c r="P559" s="204"/>
      <c r="Q559" s="204"/>
      <c r="R559" s="204"/>
      <c r="S559" s="204"/>
      <c r="T559" s="205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199" t="s">
        <v>145</v>
      </c>
      <c r="AU559" s="199" t="s">
        <v>88</v>
      </c>
      <c r="AV559" s="14" t="s">
        <v>136</v>
      </c>
      <c r="AW559" s="14" t="s">
        <v>33</v>
      </c>
      <c r="AX559" s="14" t="s">
        <v>86</v>
      </c>
      <c r="AY559" s="199" t="s">
        <v>129</v>
      </c>
    </row>
    <row r="560" s="2" customFormat="1" ht="33" customHeight="1">
      <c r="A560" s="37"/>
      <c r="B560" s="170"/>
      <c r="C560" s="171" t="s">
        <v>811</v>
      </c>
      <c r="D560" s="171" t="s">
        <v>131</v>
      </c>
      <c r="E560" s="172" t="s">
        <v>812</v>
      </c>
      <c r="F560" s="173" t="s">
        <v>813</v>
      </c>
      <c r="G560" s="174" t="s">
        <v>275</v>
      </c>
      <c r="H560" s="175">
        <v>0.5</v>
      </c>
      <c r="I560" s="176"/>
      <c r="J560" s="177">
        <f>ROUND(I560*H560,2)</f>
        <v>0</v>
      </c>
      <c r="K560" s="173" t="s">
        <v>135</v>
      </c>
      <c r="L560" s="38"/>
      <c r="M560" s="178" t="s">
        <v>1</v>
      </c>
      <c r="N560" s="179" t="s">
        <v>43</v>
      </c>
      <c r="O560" s="76"/>
      <c r="P560" s="180">
        <f>O560*H560</f>
        <v>0</v>
      </c>
      <c r="Q560" s="180">
        <v>0</v>
      </c>
      <c r="R560" s="180">
        <f>Q560*H560</f>
        <v>0</v>
      </c>
      <c r="S560" s="180">
        <v>0</v>
      </c>
      <c r="T560" s="181">
        <f>S560*H560</f>
        <v>0</v>
      </c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R560" s="182" t="s">
        <v>136</v>
      </c>
      <c r="AT560" s="182" t="s">
        <v>131</v>
      </c>
      <c r="AU560" s="182" t="s">
        <v>88</v>
      </c>
      <c r="AY560" s="18" t="s">
        <v>129</v>
      </c>
      <c r="BE560" s="183">
        <f>IF(N560="základní",J560,0)</f>
        <v>0</v>
      </c>
      <c r="BF560" s="183">
        <f>IF(N560="snížená",J560,0)</f>
        <v>0</v>
      </c>
      <c r="BG560" s="183">
        <f>IF(N560="zákl. přenesená",J560,0)</f>
        <v>0</v>
      </c>
      <c r="BH560" s="183">
        <f>IF(N560="sníž. přenesená",J560,0)</f>
        <v>0</v>
      </c>
      <c r="BI560" s="183">
        <f>IF(N560="nulová",J560,0)</f>
        <v>0</v>
      </c>
      <c r="BJ560" s="18" t="s">
        <v>86</v>
      </c>
      <c r="BK560" s="183">
        <f>ROUND(I560*H560,2)</f>
        <v>0</v>
      </c>
      <c r="BL560" s="18" t="s">
        <v>136</v>
      </c>
      <c r="BM560" s="182" t="s">
        <v>814</v>
      </c>
    </row>
    <row r="561" s="2" customFormat="1">
      <c r="A561" s="37"/>
      <c r="B561" s="38"/>
      <c r="C561" s="37"/>
      <c r="D561" s="184" t="s">
        <v>138</v>
      </c>
      <c r="E561" s="37"/>
      <c r="F561" s="185" t="s">
        <v>815</v>
      </c>
      <c r="G561" s="37"/>
      <c r="H561" s="37"/>
      <c r="I561" s="186"/>
      <c r="J561" s="37"/>
      <c r="K561" s="37"/>
      <c r="L561" s="38"/>
      <c r="M561" s="187"/>
      <c r="N561" s="188"/>
      <c r="O561" s="76"/>
      <c r="P561" s="76"/>
      <c r="Q561" s="76"/>
      <c r="R561" s="76"/>
      <c r="S561" s="76"/>
      <c r="T561" s="7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T561" s="18" t="s">
        <v>138</v>
      </c>
      <c r="AU561" s="18" t="s">
        <v>88</v>
      </c>
    </row>
    <row r="562" s="13" customFormat="1">
      <c r="A562" s="13"/>
      <c r="B562" s="189"/>
      <c r="C562" s="13"/>
      <c r="D562" s="190" t="s">
        <v>145</v>
      </c>
      <c r="E562" s="191" t="s">
        <v>1</v>
      </c>
      <c r="F562" s="192" t="s">
        <v>816</v>
      </c>
      <c r="G562" s="13"/>
      <c r="H562" s="193">
        <v>0.5</v>
      </c>
      <c r="I562" s="194"/>
      <c r="J562" s="13"/>
      <c r="K562" s="13"/>
      <c r="L562" s="189"/>
      <c r="M562" s="195"/>
      <c r="N562" s="196"/>
      <c r="O562" s="196"/>
      <c r="P562" s="196"/>
      <c r="Q562" s="196"/>
      <c r="R562" s="196"/>
      <c r="S562" s="196"/>
      <c r="T562" s="197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191" t="s">
        <v>145</v>
      </c>
      <c r="AU562" s="191" t="s">
        <v>88</v>
      </c>
      <c r="AV562" s="13" t="s">
        <v>88</v>
      </c>
      <c r="AW562" s="13" t="s">
        <v>33</v>
      </c>
      <c r="AX562" s="13" t="s">
        <v>86</v>
      </c>
      <c r="AY562" s="191" t="s">
        <v>129</v>
      </c>
    </row>
    <row r="563" s="2" customFormat="1" ht="37.8" customHeight="1">
      <c r="A563" s="37"/>
      <c r="B563" s="170"/>
      <c r="C563" s="171" t="s">
        <v>817</v>
      </c>
      <c r="D563" s="171" t="s">
        <v>131</v>
      </c>
      <c r="E563" s="172" t="s">
        <v>818</v>
      </c>
      <c r="F563" s="173" t="s">
        <v>819</v>
      </c>
      <c r="G563" s="174" t="s">
        <v>275</v>
      </c>
      <c r="H563" s="175">
        <v>62.015000000000001</v>
      </c>
      <c r="I563" s="176"/>
      <c r="J563" s="177">
        <f>ROUND(I563*H563,2)</f>
        <v>0</v>
      </c>
      <c r="K563" s="173" t="s">
        <v>135</v>
      </c>
      <c r="L563" s="38"/>
      <c r="M563" s="178" t="s">
        <v>1</v>
      </c>
      <c r="N563" s="179" t="s">
        <v>43</v>
      </c>
      <c r="O563" s="76"/>
      <c r="P563" s="180">
        <f>O563*H563</f>
        <v>0</v>
      </c>
      <c r="Q563" s="180">
        <v>0</v>
      </c>
      <c r="R563" s="180">
        <f>Q563*H563</f>
        <v>0</v>
      </c>
      <c r="S563" s="180">
        <v>0</v>
      </c>
      <c r="T563" s="181">
        <f>S563*H563</f>
        <v>0</v>
      </c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R563" s="182" t="s">
        <v>136</v>
      </c>
      <c r="AT563" s="182" t="s">
        <v>131</v>
      </c>
      <c r="AU563" s="182" t="s">
        <v>88</v>
      </c>
      <c r="AY563" s="18" t="s">
        <v>129</v>
      </c>
      <c r="BE563" s="183">
        <f>IF(N563="základní",J563,0)</f>
        <v>0</v>
      </c>
      <c r="BF563" s="183">
        <f>IF(N563="snížená",J563,0)</f>
        <v>0</v>
      </c>
      <c r="BG563" s="183">
        <f>IF(N563="zákl. přenesená",J563,0)</f>
        <v>0</v>
      </c>
      <c r="BH563" s="183">
        <f>IF(N563="sníž. přenesená",J563,0)</f>
        <v>0</v>
      </c>
      <c r="BI563" s="183">
        <f>IF(N563="nulová",J563,0)</f>
        <v>0</v>
      </c>
      <c r="BJ563" s="18" t="s">
        <v>86</v>
      </c>
      <c r="BK563" s="183">
        <f>ROUND(I563*H563,2)</f>
        <v>0</v>
      </c>
      <c r="BL563" s="18" t="s">
        <v>136</v>
      </c>
      <c r="BM563" s="182" t="s">
        <v>820</v>
      </c>
    </row>
    <row r="564" s="2" customFormat="1">
      <c r="A564" s="37"/>
      <c r="B564" s="38"/>
      <c r="C564" s="37"/>
      <c r="D564" s="184" t="s">
        <v>138</v>
      </c>
      <c r="E564" s="37"/>
      <c r="F564" s="185" t="s">
        <v>821</v>
      </c>
      <c r="G564" s="37"/>
      <c r="H564" s="37"/>
      <c r="I564" s="186"/>
      <c r="J564" s="37"/>
      <c r="K564" s="37"/>
      <c r="L564" s="38"/>
      <c r="M564" s="187"/>
      <c r="N564" s="188"/>
      <c r="O564" s="76"/>
      <c r="P564" s="76"/>
      <c r="Q564" s="76"/>
      <c r="R564" s="76"/>
      <c r="S564" s="76"/>
      <c r="T564" s="7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T564" s="18" t="s">
        <v>138</v>
      </c>
      <c r="AU564" s="18" t="s">
        <v>88</v>
      </c>
    </row>
    <row r="565" s="13" customFormat="1">
      <c r="A565" s="13"/>
      <c r="B565" s="189"/>
      <c r="C565" s="13"/>
      <c r="D565" s="190" t="s">
        <v>145</v>
      </c>
      <c r="E565" s="191" t="s">
        <v>1</v>
      </c>
      <c r="F565" s="192" t="s">
        <v>786</v>
      </c>
      <c r="G565" s="13"/>
      <c r="H565" s="193">
        <v>6.7599999999999998</v>
      </c>
      <c r="I565" s="194"/>
      <c r="J565" s="13"/>
      <c r="K565" s="13"/>
      <c r="L565" s="189"/>
      <c r="M565" s="195"/>
      <c r="N565" s="196"/>
      <c r="O565" s="196"/>
      <c r="P565" s="196"/>
      <c r="Q565" s="196"/>
      <c r="R565" s="196"/>
      <c r="S565" s="196"/>
      <c r="T565" s="197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191" t="s">
        <v>145</v>
      </c>
      <c r="AU565" s="191" t="s">
        <v>88</v>
      </c>
      <c r="AV565" s="13" t="s">
        <v>88</v>
      </c>
      <c r="AW565" s="13" t="s">
        <v>33</v>
      </c>
      <c r="AX565" s="13" t="s">
        <v>78</v>
      </c>
      <c r="AY565" s="191" t="s">
        <v>129</v>
      </c>
    </row>
    <row r="566" s="13" customFormat="1">
      <c r="A566" s="13"/>
      <c r="B566" s="189"/>
      <c r="C566" s="13"/>
      <c r="D566" s="190" t="s">
        <v>145</v>
      </c>
      <c r="E566" s="191" t="s">
        <v>1</v>
      </c>
      <c r="F566" s="192" t="s">
        <v>787</v>
      </c>
      <c r="G566" s="13"/>
      <c r="H566" s="193">
        <v>11.800000000000001</v>
      </c>
      <c r="I566" s="194"/>
      <c r="J566" s="13"/>
      <c r="K566" s="13"/>
      <c r="L566" s="189"/>
      <c r="M566" s="195"/>
      <c r="N566" s="196"/>
      <c r="O566" s="196"/>
      <c r="P566" s="196"/>
      <c r="Q566" s="196"/>
      <c r="R566" s="196"/>
      <c r="S566" s="196"/>
      <c r="T566" s="197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191" t="s">
        <v>145</v>
      </c>
      <c r="AU566" s="191" t="s">
        <v>88</v>
      </c>
      <c r="AV566" s="13" t="s">
        <v>88</v>
      </c>
      <c r="AW566" s="13" t="s">
        <v>33</v>
      </c>
      <c r="AX566" s="13" t="s">
        <v>78</v>
      </c>
      <c r="AY566" s="191" t="s">
        <v>129</v>
      </c>
    </row>
    <row r="567" s="13" customFormat="1">
      <c r="A567" s="13"/>
      <c r="B567" s="189"/>
      <c r="C567" s="13"/>
      <c r="D567" s="190" t="s">
        <v>145</v>
      </c>
      <c r="E567" s="191" t="s">
        <v>1</v>
      </c>
      <c r="F567" s="192" t="s">
        <v>788</v>
      </c>
      <c r="G567" s="13"/>
      <c r="H567" s="193">
        <v>1.95</v>
      </c>
      <c r="I567" s="194"/>
      <c r="J567" s="13"/>
      <c r="K567" s="13"/>
      <c r="L567" s="189"/>
      <c r="M567" s="195"/>
      <c r="N567" s="196"/>
      <c r="O567" s="196"/>
      <c r="P567" s="196"/>
      <c r="Q567" s="196"/>
      <c r="R567" s="196"/>
      <c r="S567" s="196"/>
      <c r="T567" s="197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191" t="s">
        <v>145</v>
      </c>
      <c r="AU567" s="191" t="s">
        <v>88</v>
      </c>
      <c r="AV567" s="13" t="s">
        <v>88</v>
      </c>
      <c r="AW567" s="13" t="s">
        <v>33</v>
      </c>
      <c r="AX567" s="13" t="s">
        <v>78</v>
      </c>
      <c r="AY567" s="191" t="s">
        <v>129</v>
      </c>
    </row>
    <row r="568" s="13" customFormat="1">
      <c r="A568" s="13"/>
      <c r="B568" s="189"/>
      <c r="C568" s="13"/>
      <c r="D568" s="190" t="s">
        <v>145</v>
      </c>
      <c r="E568" s="191" t="s">
        <v>1</v>
      </c>
      <c r="F568" s="192" t="s">
        <v>789</v>
      </c>
      <c r="G568" s="13"/>
      <c r="H568" s="193">
        <v>40.600000000000001</v>
      </c>
      <c r="I568" s="194"/>
      <c r="J568" s="13"/>
      <c r="K568" s="13"/>
      <c r="L568" s="189"/>
      <c r="M568" s="195"/>
      <c r="N568" s="196"/>
      <c r="O568" s="196"/>
      <c r="P568" s="196"/>
      <c r="Q568" s="196"/>
      <c r="R568" s="196"/>
      <c r="S568" s="196"/>
      <c r="T568" s="197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191" t="s">
        <v>145</v>
      </c>
      <c r="AU568" s="191" t="s">
        <v>88</v>
      </c>
      <c r="AV568" s="13" t="s">
        <v>88</v>
      </c>
      <c r="AW568" s="13" t="s">
        <v>33</v>
      </c>
      <c r="AX568" s="13" t="s">
        <v>78</v>
      </c>
      <c r="AY568" s="191" t="s">
        <v>129</v>
      </c>
    </row>
    <row r="569" s="13" customFormat="1">
      <c r="A569" s="13"/>
      <c r="B569" s="189"/>
      <c r="C569" s="13"/>
      <c r="D569" s="190" t="s">
        <v>145</v>
      </c>
      <c r="E569" s="191" t="s">
        <v>1</v>
      </c>
      <c r="F569" s="192" t="s">
        <v>790</v>
      </c>
      <c r="G569" s="13"/>
      <c r="H569" s="193">
        <v>0.40999999999999998</v>
      </c>
      <c r="I569" s="194"/>
      <c r="J569" s="13"/>
      <c r="K569" s="13"/>
      <c r="L569" s="189"/>
      <c r="M569" s="195"/>
      <c r="N569" s="196"/>
      <c r="O569" s="196"/>
      <c r="P569" s="196"/>
      <c r="Q569" s="196"/>
      <c r="R569" s="196"/>
      <c r="S569" s="196"/>
      <c r="T569" s="197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191" t="s">
        <v>145</v>
      </c>
      <c r="AU569" s="191" t="s">
        <v>88</v>
      </c>
      <c r="AV569" s="13" t="s">
        <v>88</v>
      </c>
      <c r="AW569" s="13" t="s">
        <v>33</v>
      </c>
      <c r="AX569" s="13" t="s">
        <v>78</v>
      </c>
      <c r="AY569" s="191" t="s">
        <v>129</v>
      </c>
    </row>
    <row r="570" s="13" customFormat="1">
      <c r="A570" s="13"/>
      <c r="B570" s="189"/>
      <c r="C570" s="13"/>
      <c r="D570" s="190" t="s">
        <v>145</v>
      </c>
      <c r="E570" s="191" t="s">
        <v>1</v>
      </c>
      <c r="F570" s="192" t="s">
        <v>791</v>
      </c>
      <c r="G570" s="13"/>
      <c r="H570" s="193">
        <v>0.495</v>
      </c>
      <c r="I570" s="194"/>
      <c r="J570" s="13"/>
      <c r="K570" s="13"/>
      <c r="L570" s="189"/>
      <c r="M570" s="195"/>
      <c r="N570" s="196"/>
      <c r="O570" s="196"/>
      <c r="P570" s="196"/>
      <c r="Q570" s="196"/>
      <c r="R570" s="196"/>
      <c r="S570" s="196"/>
      <c r="T570" s="197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191" t="s">
        <v>145</v>
      </c>
      <c r="AU570" s="191" t="s">
        <v>88</v>
      </c>
      <c r="AV570" s="13" t="s">
        <v>88</v>
      </c>
      <c r="AW570" s="13" t="s">
        <v>33</v>
      </c>
      <c r="AX570" s="13" t="s">
        <v>78</v>
      </c>
      <c r="AY570" s="191" t="s">
        <v>129</v>
      </c>
    </row>
    <row r="571" s="14" customFormat="1">
      <c r="A571" s="14"/>
      <c r="B571" s="198"/>
      <c r="C571" s="14"/>
      <c r="D571" s="190" t="s">
        <v>145</v>
      </c>
      <c r="E571" s="199" t="s">
        <v>1</v>
      </c>
      <c r="F571" s="200" t="s">
        <v>148</v>
      </c>
      <c r="G571" s="14"/>
      <c r="H571" s="201">
        <v>62.014999999999993</v>
      </c>
      <c r="I571" s="202"/>
      <c r="J571" s="14"/>
      <c r="K571" s="14"/>
      <c r="L571" s="198"/>
      <c r="M571" s="203"/>
      <c r="N571" s="204"/>
      <c r="O571" s="204"/>
      <c r="P571" s="204"/>
      <c r="Q571" s="204"/>
      <c r="R571" s="204"/>
      <c r="S571" s="204"/>
      <c r="T571" s="205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199" t="s">
        <v>145</v>
      </c>
      <c r="AU571" s="199" t="s">
        <v>88</v>
      </c>
      <c r="AV571" s="14" t="s">
        <v>136</v>
      </c>
      <c r="AW571" s="14" t="s">
        <v>33</v>
      </c>
      <c r="AX571" s="14" t="s">
        <v>86</v>
      </c>
      <c r="AY571" s="199" t="s">
        <v>129</v>
      </c>
    </row>
    <row r="572" s="2" customFormat="1" ht="37.8" customHeight="1">
      <c r="A572" s="37"/>
      <c r="B572" s="170"/>
      <c r="C572" s="171" t="s">
        <v>822</v>
      </c>
      <c r="D572" s="171" t="s">
        <v>131</v>
      </c>
      <c r="E572" s="172" t="s">
        <v>823</v>
      </c>
      <c r="F572" s="173" t="s">
        <v>824</v>
      </c>
      <c r="G572" s="174" t="s">
        <v>275</v>
      </c>
      <c r="H572" s="175">
        <v>20</v>
      </c>
      <c r="I572" s="176"/>
      <c r="J572" s="177">
        <f>ROUND(I572*H572,2)</f>
        <v>0</v>
      </c>
      <c r="K572" s="173" t="s">
        <v>135</v>
      </c>
      <c r="L572" s="38"/>
      <c r="M572" s="178" t="s">
        <v>1</v>
      </c>
      <c r="N572" s="179" t="s">
        <v>43</v>
      </c>
      <c r="O572" s="76"/>
      <c r="P572" s="180">
        <f>O572*H572</f>
        <v>0</v>
      </c>
      <c r="Q572" s="180">
        <v>0</v>
      </c>
      <c r="R572" s="180">
        <f>Q572*H572</f>
        <v>0</v>
      </c>
      <c r="S572" s="180">
        <v>0</v>
      </c>
      <c r="T572" s="181">
        <f>S572*H572</f>
        <v>0</v>
      </c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R572" s="182" t="s">
        <v>136</v>
      </c>
      <c r="AT572" s="182" t="s">
        <v>131</v>
      </c>
      <c r="AU572" s="182" t="s">
        <v>88</v>
      </c>
      <c r="AY572" s="18" t="s">
        <v>129</v>
      </c>
      <c r="BE572" s="183">
        <f>IF(N572="základní",J572,0)</f>
        <v>0</v>
      </c>
      <c r="BF572" s="183">
        <f>IF(N572="snížená",J572,0)</f>
        <v>0</v>
      </c>
      <c r="BG572" s="183">
        <f>IF(N572="zákl. přenesená",J572,0)</f>
        <v>0</v>
      </c>
      <c r="BH572" s="183">
        <f>IF(N572="sníž. přenesená",J572,0)</f>
        <v>0</v>
      </c>
      <c r="BI572" s="183">
        <f>IF(N572="nulová",J572,0)</f>
        <v>0</v>
      </c>
      <c r="BJ572" s="18" t="s">
        <v>86</v>
      </c>
      <c r="BK572" s="183">
        <f>ROUND(I572*H572,2)</f>
        <v>0</v>
      </c>
      <c r="BL572" s="18" t="s">
        <v>136</v>
      </c>
      <c r="BM572" s="182" t="s">
        <v>825</v>
      </c>
    </row>
    <row r="573" s="2" customFormat="1">
      <c r="A573" s="37"/>
      <c r="B573" s="38"/>
      <c r="C573" s="37"/>
      <c r="D573" s="184" t="s">
        <v>138</v>
      </c>
      <c r="E573" s="37"/>
      <c r="F573" s="185" t="s">
        <v>826</v>
      </c>
      <c r="G573" s="37"/>
      <c r="H573" s="37"/>
      <c r="I573" s="186"/>
      <c r="J573" s="37"/>
      <c r="K573" s="37"/>
      <c r="L573" s="38"/>
      <c r="M573" s="187"/>
      <c r="N573" s="188"/>
      <c r="O573" s="76"/>
      <c r="P573" s="76"/>
      <c r="Q573" s="76"/>
      <c r="R573" s="76"/>
      <c r="S573" s="76"/>
      <c r="T573" s="7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T573" s="18" t="s">
        <v>138</v>
      </c>
      <c r="AU573" s="18" t="s">
        <v>88</v>
      </c>
    </row>
    <row r="574" s="13" customFormat="1">
      <c r="A574" s="13"/>
      <c r="B574" s="189"/>
      <c r="C574" s="13"/>
      <c r="D574" s="190" t="s">
        <v>145</v>
      </c>
      <c r="E574" s="191" t="s">
        <v>1</v>
      </c>
      <c r="F574" s="192" t="s">
        <v>810</v>
      </c>
      <c r="G574" s="13"/>
      <c r="H574" s="193">
        <v>20</v>
      </c>
      <c r="I574" s="194"/>
      <c r="J574" s="13"/>
      <c r="K574" s="13"/>
      <c r="L574" s="189"/>
      <c r="M574" s="195"/>
      <c r="N574" s="196"/>
      <c r="O574" s="196"/>
      <c r="P574" s="196"/>
      <c r="Q574" s="196"/>
      <c r="R574" s="196"/>
      <c r="S574" s="196"/>
      <c r="T574" s="197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191" t="s">
        <v>145</v>
      </c>
      <c r="AU574" s="191" t="s">
        <v>88</v>
      </c>
      <c r="AV574" s="13" t="s">
        <v>88</v>
      </c>
      <c r="AW574" s="13" t="s">
        <v>33</v>
      </c>
      <c r="AX574" s="13" t="s">
        <v>86</v>
      </c>
      <c r="AY574" s="191" t="s">
        <v>129</v>
      </c>
    </row>
    <row r="575" s="2" customFormat="1" ht="44.25" customHeight="1">
      <c r="A575" s="37"/>
      <c r="B575" s="170"/>
      <c r="C575" s="171" t="s">
        <v>827</v>
      </c>
      <c r="D575" s="171" t="s">
        <v>131</v>
      </c>
      <c r="E575" s="172" t="s">
        <v>828</v>
      </c>
      <c r="F575" s="173" t="s">
        <v>829</v>
      </c>
      <c r="G575" s="174" t="s">
        <v>275</v>
      </c>
      <c r="H575" s="175">
        <v>239.65600000000001</v>
      </c>
      <c r="I575" s="176"/>
      <c r="J575" s="177">
        <f>ROUND(I575*H575,2)</f>
        <v>0</v>
      </c>
      <c r="K575" s="173" t="s">
        <v>135</v>
      </c>
      <c r="L575" s="38"/>
      <c r="M575" s="178" t="s">
        <v>1</v>
      </c>
      <c r="N575" s="179" t="s">
        <v>43</v>
      </c>
      <c r="O575" s="76"/>
      <c r="P575" s="180">
        <f>O575*H575</f>
        <v>0</v>
      </c>
      <c r="Q575" s="180">
        <v>0</v>
      </c>
      <c r="R575" s="180">
        <f>Q575*H575</f>
        <v>0</v>
      </c>
      <c r="S575" s="180">
        <v>0</v>
      </c>
      <c r="T575" s="181">
        <f>S575*H575</f>
        <v>0</v>
      </c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R575" s="182" t="s">
        <v>136</v>
      </c>
      <c r="AT575" s="182" t="s">
        <v>131</v>
      </c>
      <c r="AU575" s="182" t="s">
        <v>88</v>
      </c>
      <c r="AY575" s="18" t="s">
        <v>129</v>
      </c>
      <c r="BE575" s="183">
        <f>IF(N575="základní",J575,0)</f>
        <v>0</v>
      </c>
      <c r="BF575" s="183">
        <f>IF(N575="snížená",J575,0)</f>
        <v>0</v>
      </c>
      <c r="BG575" s="183">
        <f>IF(N575="zákl. přenesená",J575,0)</f>
        <v>0</v>
      </c>
      <c r="BH575" s="183">
        <f>IF(N575="sníž. přenesená",J575,0)</f>
        <v>0</v>
      </c>
      <c r="BI575" s="183">
        <f>IF(N575="nulová",J575,0)</f>
        <v>0</v>
      </c>
      <c r="BJ575" s="18" t="s">
        <v>86</v>
      </c>
      <c r="BK575" s="183">
        <f>ROUND(I575*H575,2)</f>
        <v>0</v>
      </c>
      <c r="BL575" s="18" t="s">
        <v>136</v>
      </c>
      <c r="BM575" s="182" t="s">
        <v>830</v>
      </c>
    </row>
    <row r="576" s="2" customFormat="1">
      <c r="A576" s="37"/>
      <c r="B576" s="38"/>
      <c r="C576" s="37"/>
      <c r="D576" s="184" t="s">
        <v>138</v>
      </c>
      <c r="E576" s="37"/>
      <c r="F576" s="185" t="s">
        <v>831</v>
      </c>
      <c r="G576" s="37"/>
      <c r="H576" s="37"/>
      <c r="I576" s="186"/>
      <c r="J576" s="37"/>
      <c r="K576" s="37"/>
      <c r="L576" s="38"/>
      <c r="M576" s="187"/>
      <c r="N576" s="188"/>
      <c r="O576" s="76"/>
      <c r="P576" s="76"/>
      <c r="Q576" s="76"/>
      <c r="R576" s="76"/>
      <c r="S576" s="76"/>
      <c r="T576" s="7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T576" s="18" t="s">
        <v>138</v>
      </c>
      <c r="AU576" s="18" t="s">
        <v>88</v>
      </c>
    </row>
    <row r="577" s="13" customFormat="1">
      <c r="A577" s="13"/>
      <c r="B577" s="189"/>
      <c r="C577" s="13"/>
      <c r="D577" s="190" t="s">
        <v>145</v>
      </c>
      <c r="E577" s="191" t="s">
        <v>1</v>
      </c>
      <c r="F577" s="192" t="s">
        <v>767</v>
      </c>
      <c r="G577" s="13"/>
      <c r="H577" s="193">
        <v>2.048</v>
      </c>
      <c r="I577" s="194"/>
      <c r="J577" s="13"/>
      <c r="K577" s="13"/>
      <c r="L577" s="189"/>
      <c r="M577" s="195"/>
      <c r="N577" s="196"/>
      <c r="O577" s="196"/>
      <c r="P577" s="196"/>
      <c r="Q577" s="196"/>
      <c r="R577" s="196"/>
      <c r="S577" s="196"/>
      <c r="T577" s="197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191" t="s">
        <v>145</v>
      </c>
      <c r="AU577" s="191" t="s">
        <v>88</v>
      </c>
      <c r="AV577" s="13" t="s">
        <v>88</v>
      </c>
      <c r="AW577" s="13" t="s">
        <v>33</v>
      </c>
      <c r="AX577" s="13" t="s">
        <v>78</v>
      </c>
      <c r="AY577" s="191" t="s">
        <v>129</v>
      </c>
    </row>
    <row r="578" s="13" customFormat="1">
      <c r="A578" s="13"/>
      <c r="B578" s="189"/>
      <c r="C578" s="13"/>
      <c r="D578" s="190" t="s">
        <v>145</v>
      </c>
      <c r="E578" s="191" t="s">
        <v>1</v>
      </c>
      <c r="F578" s="192" t="s">
        <v>768</v>
      </c>
      <c r="G578" s="13"/>
      <c r="H578" s="193">
        <v>0.76800000000000002</v>
      </c>
      <c r="I578" s="194"/>
      <c r="J578" s="13"/>
      <c r="K578" s="13"/>
      <c r="L578" s="189"/>
      <c r="M578" s="195"/>
      <c r="N578" s="196"/>
      <c r="O578" s="196"/>
      <c r="P578" s="196"/>
      <c r="Q578" s="196"/>
      <c r="R578" s="196"/>
      <c r="S578" s="196"/>
      <c r="T578" s="197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191" t="s">
        <v>145</v>
      </c>
      <c r="AU578" s="191" t="s">
        <v>88</v>
      </c>
      <c r="AV578" s="13" t="s">
        <v>88</v>
      </c>
      <c r="AW578" s="13" t="s">
        <v>33</v>
      </c>
      <c r="AX578" s="13" t="s">
        <v>78</v>
      </c>
      <c r="AY578" s="191" t="s">
        <v>129</v>
      </c>
    </row>
    <row r="579" s="13" customFormat="1">
      <c r="A579" s="13"/>
      <c r="B579" s="189"/>
      <c r="C579" s="13"/>
      <c r="D579" s="190" t="s">
        <v>145</v>
      </c>
      <c r="E579" s="191" t="s">
        <v>1</v>
      </c>
      <c r="F579" s="192" t="s">
        <v>769</v>
      </c>
      <c r="G579" s="13"/>
      <c r="H579" s="193">
        <v>116</v>
      </c>
      <c r="I579" s="194"/>
      <c r="J579" s="13"/>
      <c r="K579" s="13"/>
      <c r="L579" s="189"/>
      <c r="M579" s="195"/>
      <c r="N579" s="196"/>
      <c r="O579" s="196"/>
      <c r="P579" s="196"/>
      <c r="Q579" s="196"/>
      <c r="R579" s="196"/>
      <c r="S579" s="196"/>
      <c r="T579" s="197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191" t="s">
        <v>145</v>
      </c>
      <c r="AU579" s="191" t="s">
        <v>88</v>
      </c>
      <c r="AV579" s="13" t="s">
        <v>88</v>
      </c>
      <c r="AW579" s="13" t="s">
        <v>33</v>
      </c>
      <c r="AX579" s="13" t="s">
        <v>78</v>
      </c>
      <c r="AY579" s="191" t="s">
        <v>129</v>
      </c>
    </row>
    <row r="580" s="13" customFormat="1">
      <c r="A580" s="13"/>
      <c r="B580" s="189"/>
      <c r="C580" s="13"/>
      <c r="D580" s="190" t="s">
        <v>145</v>
      </c>
      <c r="E580" s="191" t="s">
        <v>1</v>
      </c>
      <c r="F580" s="192" t="s">
        <v>770</v>
      </c>
      <c r="G580" s="13"/>
      <c r="H580" s="193">
        <v>7.54</v>
      </c>
      <c r="I580" s="194"/>
      <c r="J580" s="13"/>
      <c r="K580" s="13"/>
      <c r="L580" s="189"/>
      <c r="M580" s="195"/>
      <c r="N580" s="196"/>
      <c r="O580" s="196"/>
      <c r="P580" s="196"/>
      <c r="Q580" s="196"/>
      <c r="R580" s="196"/>
      <c r="S580" s="196"/>
      <c r="T580" s="197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191" t="s">
        <v>145</v>
      </c>
      <c r="AU580" s="191" t="s">
        <v>88</v>
      </c>
      <c r="AV580" s="13" t="s">
        <v>88</v>
      </c>
      <c r="AW580" s="13" t="s">
        <v>33</v>
      </c>
      <c r="AX580" s="13" t="s">
        <v>78</v>
      </c>
      <c r="AY580" s="191" t="s">
        <v>129</v>
      </c>
    </row>
    <row r="581" s="13" customFormat="1">
      <c r="A581" s="13"/>
      <c r="B581" s="189"/>
      <c r="C581" s="13"/>
      <c r="D581" s="190" t="s">
        <v>145</v>
      </c>
      <c r="E581" s="191" t="s">
        <v>1</v>
      </c>
      <c r="F581" s="192" t="s">
        <v>771</v>
      </c>
      <c r="G581" s="13"/>
      <c r="H581" s="193">
        <v>23.199999999999999</v>
      </c>
      <c r="I581" s="194"/>
      <c r="J581" s="13"/>
      <c r="K581" s="13"/>
      <c r="L581" s="189"/>
      <c r="M581" s="195"/>
      <c r="N581" s="196"/>
      <c r="O581" s="196"/>
      <c r="P581" s="196"/>
      <c r="Q581" s="196"/>
      <c r="R581" s="196"/>
      <c r="S581" s="196"/>
      <c r="T581" s="197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191" t="s">
        <v>145</v>
      </c>
      <c r="AU581" s="191" t="s">
        <v>88</v>
      </c>
      <c r="AV581" s="13" t="s">
        <v>88</v>
      </c>
      <c r="AW581" s="13" t="s">
        <v>33</v>
      </c>
      <c r="AX581" s="13" t="s">
        <v>78</v>
      </c>
      <c r="AY581" s="191" t="s">
        <v>129</v>
      </c>
    </row>
    <row r="582" s="13" customFormat="1">
      <c r="A582" s="13"/>
      <c r="B582" s="189"/>
      <c r="C582" s="13"/>
      <c r="D582" s="190" t="s">
        <v>145</v>
      </c>
      <c r="E582" s="191" t="s">
        <v>1</v>
      </c>
      <c r="F582" s="192" t="s">
        <v>832</v>
      </c>
      <c r="G582" s="13"/>
      <c r="H582" s="193">
        <v>90.099999999999994</v>
      </c>
      <c r="I582" s="194"/>
      <c r="J582" s="13"/>
      <c r="K582" s="13"/>
      <c r="L582" s="189"/>
      <c r="M582" s="195"/>
      <c r="N582" s="196"/>
      <c r="O582" s="196"/>
      <c r="P582" s="196"/>
      <c r="Q582" s="196"/>
      <c r="R582" s="196"/>
      <c r="S582" s="196"/>
      <c r="T582" s="197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191" t="s">
        <v>145</v>
      </c>
      <c r="AU582" s="191" t="s">
        <v>88</v>
      </c>
      <c r="AV582" s="13" t="s">
        <v>88</v>
      </c>
      <c r="AW582" s="13" t="s">
        <v>33</v>
      </c>
      <c r="AX582" s="13" t="s">
        <v>78</v>
      </c>
      <c r="AY582" s="191" t="s">
        <v>129</v>
      </c>
    </row>
    <row r="583" s="14" customFormat="1">
      <c r="A583" s="14"/>
      <c r="B583" s="198"/>
      <c r="C583" s="14"/>
      <c r="D583" s="190" t="s">
        <v>145</v>
      </c>
      <c r="E583" s="199" t="s">
        <v>1</v>
      </c>
      <c r="F583" s="200" t="s">
        <v>148</v>
      </c>
      <c r="G583" s="14"/>
      <c r="H583" s="201">
        <v>239.65600000000001</v>
      </c>
      <c r="I583" s="202"/>
      <c r="J583" s="14"/>
      <c r="K583" s="14"/>
      <c r="L583" s="198"/>
      <c r="M583" s="203"/>
      <c r="N583" s="204"/>
      <c r="O583" s="204"/>
      <c r="P583" s="204"/>
      <c r="Q583" s="204"/>
      <c r="R583" s="204"/>
      <c r="S583" s="204"/>
      <c r="T583" s="205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199" t="s">
        <v>145</v>
      </c>
      <c r="AU583" s="199" t="s">
        <v>88</v>
      </c>
      <c r="AV583" s="14" t="s">
        <v>136</v>
      </c>
      <c r="AW583" s="14" t="s">
        <v>33</v>
      </c>
      <c r="AX583" s="14" t="s">
        <v>86</v>
      </c>
      <c r="AY583" s="199" t="s">
        <v>129</v>
      </c>
    </row>
    <row r="584" s="2" customFormat="1" ht="44.25" customHeight="1">
      <c r="A584" s="37"/>
      <c r="B584" s="170"/>
      <c r="C584" s="171" t="s">
        <v>833</v>
      </c>
      <c r="D584" s="171" t="s">
        <v>131</v>
      </c>
      <c r="E584" s="172" t="s">
        <v>834</v>
      </c>
      <c r="F584" s="173" t="s">
        <v>835</v>
      </c>
      <c r="G584" s="174" t="s">
        <v>275</v>
      </c>
      <c r="H584" s="175">
        <v>66.079999999999998</v>
      </c>
      <c r="I584" s="176"/>
      <c r="J584" s="177">
        <f>ROUND(I584*H584,2)</f>
        <v>0</v>
      </c>
      <c r="K584" s="173" t="s">
        <v>135</v>
      </c>
      <c r="L584" s="38"/>
      <c r="M584" s="178" t="s">
        <v>1</v>
      </c>
      <c r="N584" s="179" t="s">
        <v>43</v>
      </c>
      <c r="O584" s="76"/>
      <c r="P584" s="180">
        <f>O584*H584</f>
        <v>0</v>
      </c>
      <c r="Q584" s="180">
        <v>0</v>
      </c>
      <c r="R584" s="180">
        <f>Q584*H584</f>
        <v>0</v>
      </c>
      <c r="S584" s="180">
        <v>0</v>
      </c>
      <c r="T584" s="181">
        <f>S584*H584</f>
        <v>0</v>
      </c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R584" s="182" t="s">
        <v>136</v>
      </c>
      <c r="AT584" s="182" t="s">
        <v>131</v>
      </c>
      <c r="AU584" s="182" t="s">
        <v>88</v>
      </c>
      <c r="AY584" s="18" t="s">
        <v>129</v>
      </c>
      <c r="BE584" s="183">
        <f>IF(N584="základní",J584,0)</f>
        <v>0</v>
      </c>
      <c r="BF584" s="183">
        <f>IF(N584="snížená",J584,0)</f>
        <v>0</v>
      </c>
      <c r="BG584" s="183">
        <f>IF(N584="zákl. přenesená",J584,0)</f>
        <v>0</v>
      </c>
      <c r="BH584" s="183">
        <f>IF(N584="sníž. přenesená",J584,0)</f>
        <v>0</v>
      </c>
      <c r="BI584" s="183">
        <f>IF(N584="nulová",J584,0)</f>
        <v>0</v>
      </c>
      <c r="BJ584" s="18" t="s">
        <v>86</v>
      </c>
      <c r="BK584" s="183">
        <f>ROUND(I584*H584,2)</f>
        <v>0</v>
      </c>
      <c r="BL584" s="18" t="s">
        <v>136</v>
      </c>
      <c r="BM584" s="182" t="s">
        <v>836</v>
      </c>
    </row>
    <row r="585" s="2" customFormat="1">
      <c r="A585" s="37"/>
      <c r="B585" s="38"/>
      <c r="C585" s="37"/>
      <c r="D585" s="184" t="s">
        <v>138</v>
      </c>
      <c r="E585" s="37"/>
      <c r="F585" s="185" t="s">
        <v>837</v>
      </c>
      <c r="G585" s="37"/>
      <c r="H585" s="37"/>
      <c r="I585" s="186"/>
      <c r="J585" s="37"/>
      <c r="K585" s="37"/>
      <c r="L585" s="38"/>
      <c r="M585" s="187"/>
      <c r="N585" s="188"/>
      <c r="O585" s="76"/>
      <c r="P585" s="76"/>
      <c r="Q585" s="76"/>
      <c r="R585" s="76"/>
      <c r="S585" s="76"/>
      <c r="T585" s="7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T585" s="18" t="s">
        <v>138</v>
      </c>
      <c r="AU585" s="18" t="s">
        <v>88</v>
      </c>
    </row>
    <row r="586" s="13" customFormat="1">
      <c r="A586" s="13"/>
      <c r="B586" s="189"/>
      <c r="C586" s="13"/>
      <c r="D586" s="190" t="s">
        <v>145</v>
      </c>
      <c r="E586" s="191" t="s">
        <v>1</v>
      </c>
      <c r="F586" s="192" t="s">
        <v>773</v>
      </c>
      <c r="G586" s="13"/>
      <c r="H586" s="193">
        <v>44</v>
      </c>
      <c r="I586" s="194"/>
      <c r="J586" s="13"/>
      <c r="K586" s="13"/>
      <c r="L586" s="189"/>
      <c r="M586" s="195"/>
      <c r="N586" s="196"/>
      <c r="O586" s="196"/>
      <c r="P586" s="196"/>
      <c r="Q586" s="196"/>
      <c r="R586" s="196"/>
      <c r="S586" s="196"/>
      <c r="T586" s="197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191" t="s">
        <v>145</v>
      </c>
      <c r="AU586" s="191" t="s">
        <v>88</v>
      </c>
      <c r="AV586" s="13" t="s">
        <v>88</v>
      </c>
      <c r="AW586" s="13" t="s">
        <v>33</v>
      </c>
      <c r="AX586" s="13" t="s">
        <v>78</v>
      </c>
      <c r="AY586" s="191" t="s">
        <v>129</v>
      </c>
    </row>
    <row r="587" s="13" customFormat="1">
      <c r="A587" s="13"/>
      <c r="B587" s="189"/>
      <c r="C587" s="13"/>
      <c r="D587" s="190" t="s">
        <v>145</v>
      </c>
      <c r="E587" s="191" t="s">
        <v>1</v>
      </c>
      <c r="F587" s="192" t="s">
        <v>774</v>
      </c>
      <c r="G587" s="13"/>
      <c r="H587" s="193">
        <v>22.079999999999998</v>
      </c>
      <c r="I587" s="194"/>
      <c r="J587" s="13"/>
      <c r="K587" s="13"/>
      <c r="L587" s="189"/>
      <c r="M587" s="195"/>
      <c r="N587" s="196"/>
      <c r="O587" s="196"/>
      <c r="P587" s="196"/>
      <c r="Q587" s="196"/>
      <c r="R587" s="196"/>
      <c r="S587" s="196"/>
      <c r="T587" s="197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191" t="s">
        <v>145</v>
      </c>
      <c r="AU587" s="191" t="s">
        <v>88</v>
      </c>
      <c r="AV587" s="13" t="s">
        <v>88</v>
      </c>
      <c r="AW587" s="13" t="s">
        <v>33</v>
      </c>
      <c r="AX587" s="13" t="s">
        <v>78</v>
      </c>
      <c r="AY587" s="191" t="s">
        <v>129</v>
      </c>
    </row>
    <row r="588" s="14" customFormat="1">
      <c r="A588" s="14"/>
      <c r="B588" s="198"/>
      <c r="C588" s="14"/>
      <c r="D588" s="190" t="s">
        <v>145</v>
      </c>
      <c r="E588" s="199" t="s">
        <v>1</v>
      </c>
      <c r="F588" s="200" t="s">
        <v>148</v>
      </c>
      <c r="G588" s="14"/>
      <c r="H588" s="201">
        <v>66.079999999999998</v>
      </c>
      <c r="I588" s="202"/>
      <c r="J588" s="14"/>
      <c r="K588" s="14"/>
      <c r="L588" s="198"/>
      <c r="M588" s="203"/>
      <c r="N588" s="204"/>
      <c r="O588" s="204"/>
      <c r="P588" s="204"/>
      <c r="Q588" s="204"/>
      <c r="R588" s="204"/>
      <c r="S588" s="204"/>
      <c r="T588" s="205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199" t="s">
        <v>145</v>
      </c>
      <c r="AU588" s="199" t="s">
        <v>88</v>
      </c>
      <c r="AV588" s="14" t="s">
        <v>136</v>
      </c>
      <c r="AW588" s="14" t="s">
        <v>33</v>
      </c>
      <c r="AX588" s="14" t="s">
        <v>86</v>
      </c>
      <c r="AY588" s="199" t="s">
        <v>129</v>
      </c>
    </row>
    <row r="589" s="12" customFormat="1" ht="22.8" customHeight="1">
      <c r="A589" s="12"/>
      <c r="B589" s="157"/>
      <c r="C589" s="12"/>
      <c r="D589" s="158" t="s">
        <v>77</v>
      </c>
      <c r="E589" s="168" t="s">
        <v>838</v>
      </c>
      <c r="F589" s="168" t="s">
        <v>839</v>
      </c>
      <c r="G589" s="12"/>
      <c r="H589" s="12"/>
      <c r="I589" s="160"/>
      <c r="J589" s="169">
        <f>BK589</f>
        <v>0</v>
      </c>
      <c r="K589" s="12"/>
      <c r="L589" s="157"/>
      <c r="M589" s="162"/>
      <c r="N589" s="163"/>
      <c r="O589" s="163"/>
      <c r="P589" s="164">
        <f>SUM(P590:P591)</f>
        <v>0</v>
      </c>
      <c r="Q589" s="163"/>
      <c r="R589" s="164">
        <f>SUM(R590:R591)</f>
        <v>0</v>
      </c>
      <c r="S589" s="163"/>
      <c r="T589" s="165">
        <f>SUM(T590:T591)</f>
        <v>0</v>
      </c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R589" s="158" t="s">
        <v>86</v>
      </c>
      <c r="AT589" s="166" t="s">
        <v>77</v>
      </c>
      <c r="AU589" s="166" t="s">
        <v>86</v>
      </c>
      <c r="AY589" s="158" t="s">
        <v>129</v>
      </c>
      <c r="BK589" s="167">
        <f>SUM(BK590:BK591)</f>
        <v>0</v>
      </c>
    </row>
    <row r="590" s="2" customFormat="1" ht="33" customHeight="1">
      <c r="A590" s="37"/>
      <c r="B590" s="170"/>
      <c r="C590" s="171" t="s">
        <v>840</v>
      </c>
      <c r="D590" s="171" t="s">
        <v>131</v>
      </c>
      <c r="E590" s="172" t="s">
        <v>841</v>
      </c>
      <c r="F590" s="173" t="s">
        <v>842</v>
      </c>
      <c r="G590" s="174" t="s">
        <v>275</v>
      </c>
      <c r="H590" s="175">
        <v>282.09300000000002</v>
      </c>
      <c r="I590" s="176"/>
      <c r="J590" s="177">
        <f>ROUND(I590*H590,2)</f>
        <v>0</v>
      </c>
      <c r="K590" s="173" t="s">
        <v>135</v>
      </c>
      <c r="L590" s="38"/>
      <c r="M590" s="178" t="s">
        <v>1</v>
      </c>
      <c r="N590" s="179" t="s">
        <v>43</v>
      </c>
      <c r="O590" s="76"/>
      <c r="P590" s="180">
        <f>O590*H590</f>
        <v>0</v>
      </c>
      <c r="Q590" s="180">
        <v>0</v>
      </c>
      <c r="R590" s="180">
        <f>Q590*H590</f>
        <v>0</v>
      </c>
      <c r="S590" s="180">
        <v>0</v>
      </c>
      <c r="T590" s="181">
        <f>S590*H590</f>
        <v>0</v>
      </c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R590" s="182" t="s">
        <v>136</v>
      </c>
      <c r="AT590" s="182" t="s">
        <v>131</v>
      </c>
      <c r="AU590" s="182" t="s">
        <v>88</v>
      </c>
      <c r="AY590" s="18" t="s">
        <v>129</v>
      </c>
      <c r="BE590" s="183">
        <f>IF(N590="základní",J590,0)</f>
        <v>0</v>
      </c>
      <c r="BF590" s="183">
        <f>IF(N590="snížená",J590,0)</f>
        <v>0</v>
      </c>
      <c r="BG590" s="183">
        <f>IF(N590="zákl. přenesená",J590,0)</f>
        <v>0</v>
      </c>
      <c r="BH590" s="183">
        <f>IF(N590="sníž. přenesená",J590,0)</f>
        <v>0</v>
      </c>
      <c r="BI590" s="183">
        <f>IF(N590="nulová",J590,0)</f>
        <v>0</v>
      </c>
      <c r="BJ590" s="18" t="s">
        <v>86</v>
      </c>
      <c r="BK590" s="183">
        <f>ROUND(I590*H590,2)</f>
        <v>0</v>
      </c>
      <c r="BL590" s="18" t="s">
        <v>136</v>
      </c>
      <c r="BM590" s="182" t="s">
        <v>843</v>
      </c>
    </row>
    <row r="591" s="2" customFormat="1">
      <c r="A591" s="37"/>
      <c r="B591" s="38"/>
      <c r="C591" s="37"/>
      <c r="D591" s="184" t="s">
        <v>138</v>
      </c>
      <c r="E591" s="37"/>
      <c r="F591" s="185" t="s">
        <v>844</v>
      </c>
      <c r="G591" s="37"/>
      <c r="H591" s="37"/>
      <c r="I591" s="186"/>
      <c r="J591" s="37"/>
      <c r="K591" s="37"/>
      <c r="L591" s="38"/>
      <c r="M591" s="187"/>
      <c r="N591" s="188"/>
      <c r="O591" s="76"/>
      <c r="P591" s="76"/>
      <c r="Q591" s="76"/>
      <c r="R591" s="76"/>
      <c r="S591" s="76"/>
      <c r="T591" s="7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T591" s="18" t="s">
        <v>138</v>
      </c>
      <c r="AU591" s="18" t="s">
        <v>88</v>
      </c>
    </row>
    <row r="592" s="12" customFormat="1" ht="25.92" customHeight="1">
      <c r="A592" s="12"/>
      <c r="B592" s="157"/>
      <c r="C592" s="12"/>
      <c r="D592" s="158" t="s">
        <v>77</v>
      </c>
      <c r="E592" s="159" t="s">
        <v>242</v>
      </c>
      <c r="F592" s="159" t="s">
        <v>845</v>
      </c>
      <c r="G592" s="12"/>
      <c r="H592" s="12"/>
      <c r="I592" s="160"/>
      <c r="J592" s="161">
        <f>BK592</f>
        <v>0</v>
      </c>
      <c r="K592" s="12"/>
      <c r="L592" s="157"/>
      <c r="M592" s="162"/>
      <c r="N592" s="163"/>
      <c r="O592" s="163"/>
      <c r="P592" s="164">
        <f>P593</f>
        <v>0</v>
      </c>
      <c r="Q592" s="163"/>
      <c r="R592" s="164">
        <f>R593</f>
        <v>0.0243045</v>
      </c>
      <c r="S592" s="163"/>
      <c r="T592" s="165">
        <f>T593</f>
        <v>0</v>
      </c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R592" s="158" t="s">
        <v>149</v>
      </c>
      <c r="AT592" s="166" t="s">
        <v>77</v>
      </c>
      <c r="AU592" s="166" t="s">
        <v>78</v>
      </c>
      <c r="AY592" s="158" t="s">
        <v>129</v>
      </c>
      <c r="BK592" s="167">
        <f>BK593</f>
        <v>0</v>
      </c>
    </row>
    <row r="593" s="12" customFormat="1" ht="22.8" customHeight="1">
      <c r="A593" s="12"/>
      <c r="B593" s="157"/>
      <c r="C593" s="12"/>
      <c r="D593" s="158" t="s">
        <v>77</v>
      </c>
      <c r="E593" s="168" t="s">
        <v>846</v>
      </c>
      <c r="F593" s="168" t="s">
        <v>847</v>
      </c>
      <c r="G593" s="12"/>
      <c r="H593" s="12"/>
      <c r="I593" s="160"/>
      <c r="J593" s="169">
        <f>BK593</f>
        <v>0</v>
      </c>
      <c r="K593" s="12"/>
      <c r="L593" s="157"/>
      <c r="M593" s="162"/>
      <c r="N593" s="163"/>
      <c r="O593" s="163"/>
      <c r="P593" s="164">
        <f>SUM(P594:P606)</f>
        <v>0</v>
      </c>
      <c r="Q593" s="163"/>
      <c r="R593" s="164">
        <f>SUM(R594:R606)</f>
        <v>0.0243045</v>
      </c>
      <c r="S593" s="163"/>
      <c r="T593" s="165">
        <f>SUM(T594:T606)</f>
        <v>0</v>
      </c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R593" s="158" t="s">
        <v>149</v>
      </c>
      <c r="AT593" s="166" t="s">
        <v>77</v>
      </c>
      <c r="AU593" s="166" t="s">
        <v>86</v>
      </c>
      <c r="AY593" s="158" t="s">
        <v>129</v>
      </c>
      <c r="BK593" s="167">
        <f>SUM(BK594:BK606)</f>
        <v>0</v>
      </c>
    </row>
    <row r="594" s="2" customFormat="1" ht="21.75" customHeight="1">
      <c r="A594" s="37"/>
      <c r="B594" s="170"/>
      <c r="C594" s="171" t="s">
        <v>848</v>
      </c>
      <c r="D594" s="171" t="s">
        <v>131</v>
      </c>
      <c r="E594" s="172" t="s">
        <v>849</v>
      </c>
      <c r="F594" s="173" t="s">
        <v>850</v>
      </c>
      <c r="G594" s="174" t="s">
        <v>201</v>
      </c>
      <c r="H594" s="175">
        <v>25.5</v>
      </c>
      <c r="I594" s="176"/>
      <c r="J594" s="177">
        <f>ROUND(I594*H594,2)</f>
        <v>0</v>
      </c>
      <c r="K594" s="173" t="s">
        <v>135</v>
      </c>
      <c r="L594" s="38"/>
      <c r="M594" s="178" t="s">
        <v>1</v>
      </c>
      <c r="N594" s="179" t="s">
        <v>43</v>
      </c>
      <c r="O594" s="76"/>
      <c r="P594" s="180">
        <f>O594*H594</f>
        <v>0</v>
      </c>
      <c r="Q594" s="180">
        <v>0.00012</v>
      </c>
      <c r="R594" s="180">
        <f>Q594*H594</f>
        <v>0.0030600000000000002</v>
      </c>
      <c r="S594" s="180">
        <v>0</v>
      </c>
      <c r="T594" s="181">
        <f>S594*H594</f>
        <v>0</v>
      </c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R594" s="182" t="s">
        <v>507</v>
      </c>
      <c r="AT594" s="182" t="s">
        <v>131</v>
      </c>
      <c r="AU594" s="182" t="s">
        <v>88</v>
      </c>
      <c r="AY594" s="18" t="s">
        <v>129</v>
      </c>
      <c r="BE594" s="183">
        <f>IF(N594="základní",J594,0)</f>
        <v>0</v>
      </c>
      <c r="BF594" s="183">
        <f>IF(N594="snížená",J594,0)</f>
        <v>0</v>
      </c>
      <c r="BG594" s="183">
        <f>IF(N594="zákl. přenesená",J594,0)</f>
        <v>0</v>
      </c>
      <c r="BH594" s="183">
        <f>IF(N594="sníž. přenesená",J594,0)</f>
        <v>0</v>
      </c>
      <c r="BI594" s="183">
        <f>IF(N594="nulová",J594,0)</f>
        <v>0</v>
      </c>
      <c r="BJ594" s="18" t="s">
        <v>86</v>
      </c>
      <c r="BK594" s="183">
        <f>ROUND(I594*H594,2)</f>
        <v>0</v>
      </c>
      <c r="BL594" s="18" t="s">
        <v>507</v>
      </c>
      <c r="BM594" s="182" t="s">
        <v>851</v>
      </c>
    </row>
    <row r="595" s="2" customFormat="1">
      <c r="A595" s="37"/>
      <c r="B595" s="38"/>
      <c r="C595" s="37"/>
      <c r="D595" s="184" t="s">
        <v>138</v>
      </c>
      <c r="E595" s="37"/>
      <c r="F595" s="185" t="s">
        <v>852</v>
      </c>
      <c r="G595" s="37"/>
      <c r="H595" s="37"/>
      <c r="I595" s="186"/>
      <c r="J595" s="37"/>
      <c r="K595" s="37"/>
      <c r="L595" s="38"/>
      <c r="M595" s="187"/>
      <c r="N595" s="188"/>
      <c r="O595" s="76"/>
      <c r="P595" s="76"/>
      <c r="Q595" s="76"/>
      <c r="R595" s="76"/>
      <c r="S595" s="76"/>
      <c r="T595" s="7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T595" s="18" t="s">
        <v>138</v>
      </c>
      <c r="AU595" s="18" t="s">
        <v>88</v>
      </c>
    </row>
    <row r="596" s="13" customFormat="1">
      <c r="A596" s="13"/>
      <c r="B596" s="189"/>
      <c r="C596" s="13"/>
      <c r="D596" s="190" t="s">
        <v>145</v>
      </c>
      <c r="E596" s="191" t="s">
        <v>1</v>
      </c>
      <c r="F596" s="192" t="s">
        <v>853</v>
      </c>
      <c r="G596" s="13"/>
      <c r="H596" s="193">
        <v>25.5</v>
      </c>
      <c r="I596" s="194"/>
      <c r="J596" s="13"/>
      <c r="K596" s="13"/>
      <c r="L596" s="189"/>
      <c r="M596" s="195"/>
      <c r="N596" s="196"/>
      <c r="O596" s="196"/>
      <c r="P596" s="196"/>
      <c r="Q596" s="196"/>
      <c r="R596" s="196"/>
      <c r="S596" s="196"/>
      <c r="T596" s="197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191" t="s">
        <v>145</v>
      </c>
      <c r="AU596" s="191" t="s">
        <v>88</v>
      </c>
      <c r="AV596" s="13" t="s">
        <v>88</v>
      </c>
      <c r="AW596" s="13" t="s">
        <v>33</v>
      </c>
      <c r="AX596" s="13" t="s">
        <v>86</v>
      </c>
      <c r="AY596" s="191" t="s">
        <v>129</v>
      </c>
    </row>
    <row r="597" s="2" customFormat="1" ht="24.15" customHeight="1">
      <c r="A597" s="37"/>
      <c r="B597" s="170"/>
      <c r="C597" s="171" t="s">
        <v>854</v>
      </c>
      <c r="D597" s="171" t="s">
        <v>131</v>
      </c>
      <c r="E597" s="172" t="s">
        <v>855</v>
      </c>
      <c r="F597" s="173" t="s">
        <v>856</v>
      </c>
      <c r="G597" s="174" t="s">
        <v>201</v>
      </c>
      <c r="H597" s="175">
        <v>25.5</v>
      </c>
      <c r="I597" s="176"/>
      <c r="J597" s="177">
        <f>ROUND(I597*H597,2)</f>
        <v>0</v>
      </c>
      <c r="K597" s="173" t="s">
        <v>135</v>
      </c>
      <c r="L597" s="38"/>
      <c r="M597" s="178" t="s">
        <v>1</v>
      </c>
      <c r="N597" s="179" t="s">
        <v>43</v>
      </c>
      <c r="O597" s="76"/>
      <c r="P597" s="180">
        <f>O597*H597</f>
        <v>0</v>
      </c>
      <c r="Q597" s="180">
        <v>0</v>
      </c>
      <c r="R597" s="180">
        <f>Q597*H597</f>
        <v>0</v>
      </c>
      <c r="S597" s="180">
        <v>0</v>
      </c>
      <c r="T597" s="181">
        <f>S597*H597</f>
        <v>0</v>
      </c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R597" s="182" t="s">
        <v>507</v>
      </c>
      <c r="AT597" s="182" t="s">
        <v>131</v>
      </c>
      <c r="AU597" s="182" t="s">
        <v>88</v>
      </c>
      <c r="AY597" s="18" t="s">
        <v>129</v>
      </c>
      <c r="BE597" s="183">
        <f>IF(N597="základní",J597,0)</f>
        <v>0</v>
      </c>
      <c r="BF597" s="183">
        <f>IF(N597="snížená",J597,0)</f>
        <v>0</v>
      </c>
      <c r="BG597" s="183">
        <f>IF(N597="zákl. přenesená",J597,0)</f>
        <v>0</v>
      </c>
      <c r="BH597" s="183">
        <f>IF(N597="sníž. přenesená",J597,0)</f>
        <v>0</v>
      </c>
      <c r="BI597" s="183">
        <f>IF(N597="nulová",J597,0)</f>
        <v>0</v>
      </c>
      <c r="BJ597" s="18" t="s">
        <v>86</v>
      </c>
      <c r="BK597" s="183">
        <f>ROUND(I597*H597,2)</f>
        <v>0</v>
      </c>
      <c r="BL597" s="18" t="s">
        <v>507</v>
      </c>
      <c r="BM597" s="182" t="s">
        <v>857</v>
      </c>
    </row>
    <row r="598" s="2" customFormat="1">
      <c r="A598" s="37"/>
      <c r="B598" s="38"/>
      <c r="C598" s="37"/>
      <c r="D598" s="184" t="s">
        <v>138</v>
      </c>
      <c r="E598" s="37"/>
      <c r="F598" s="185" t="s">
        <v>858</v>
      </c>
      <c r="G598" s="37"/>
      <c r="H598" s="37"/>
      <c r="I598" s="186"/>
      <c r="J598" s="37"/>
      <c r="K598" s="37"/>
      <c r="L598" s="38"/>
      <c r="M598" s="187"/>
      <c r="N598" s="188"/>
      <c r="O598" s="76"/>
      <c r="P598" s="76"/>
      <c r="Q598" s="76"/>
      <c r="R598" s="76"/>
      <c r="S598" s="76"/>
      <c r="T598" s="7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T598" s="18" t="s">
        <v>138</v>
      </c>
      <c r="AU598" s="18" t="s">
        <v>88</v>
      </c>
    </row>
    <row r="599" s="13" customFormat="1">
      <c r="A599" s="13"/>
      <c r="B599" s="189"/>
      <c r="C599" s="13"/>
      <c r="D599" s="190" t="s">
        <v>145</v>
      </c>
      <c r="E599" s="191" t="s">
        <v>1</v>
      </c>
      <c r="F599" s="192" t="s">
        <v>853</v>
      </c>
      <c r="G599" s="13"/>
      <c r="H599" s="193">
        <v>25.5</v>
      </c>
      <c r="I599" s="194"/>
      <c r="J599" s="13"/>
      <c r="K599" s="13"/>
      <c r="L599" s="189"/>
      <c r="M599" s="195"/>
      <c r="N599" s="196"/>
      <c r="O599" s="196"/>
      <c r="P599" s="196"/>
      <c r="Q599" s="196"/>
      <c r="R599" s="196"/>
      <c r="S599" s="196"/>
      <c r="T599" s="197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191" t="s">
        <v>145</v>
      </c>
      <c r="AU599" s="191" t="s">
        <v>88</v>
      </c>
      <c r="AV599" s="13" t="s">
        <v>88</v>
      </c>
      <c r="AW599" s="13" t="s">
        <v>33</v>
      </c>
      <c r="AX599" s="13" t="s">
        <v>86</v>
      </c>
      <c r="AY599" s="191" t="s">
        <v>129</v>
      </c>
    </row>
    <row r="600" s="2" customFormat="1" ht="24.15" customHeight="1">
      <c r="A600" s="37"/>
      <c r="B600" s="170"/>
      <c r="C600" s="206" t="s">
        <v>859</v>
      </c>
      <c r="D600" s="206" t="s">
        <v>242</v>
      </c>
      <c r="E600" s="207" t="s">
        <v>860</v>
      </c>
      <c r="F600" s="208" t="s">
        <v>861</v>
      </c>
      <c r="G600" s="209" t="s">
        <v>201</v>
      </c>
      <c r="H600" s="210">
        <v>3.6749999999999998</v>
      </c>
      <c r="I600" s="211"/>
      <c r="J600" s="212">
        <f>ROUND(I600*H600,2)</f>
        <v>0</v>
      </c>
      <c r="K600" s="208" t="s">
        <v>135</v>
      </c>
      <c r="L600" s="213"/>
      <c r="M600" s="214" t="s">
        <v>1</v>
      </c>
      <c r="N600" s="215" t="s">
        <v>43</v>
      </c>
      <c r="O600" s="76"/>
      <c r="P600" s="180">
        <f>O600*H600</f>
        <v>0</v>
      </c>
      <c r="Q600" s="180">
        <v>0.00077999999999999999</v>
      </c>
      <c r="R600" s="180">
        <f>Q600*H600</f>
        <v>0.0028664999999999997</v>
      </c>
      <c r="S600" s="180">
        <v>0</v>
      </c>
      <c r="T600" s="181">
        <f>S600*H600</f>
        <v>0</v>
      </c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R600" s="182" t="s">
        <v>862</v>
      </c>
      <c r="AT600" s="182" t="s">
        <v>242</v>
      </c>
      <c r="AU600" s="182" t="s">
        <v>88</v>
      </c>
      <c r="AY600" s="18" t="s">
        <v>129</v>
      </c>
      <c r="BE600" s="183">
        <f>IF(N600="základní",J600,0)</f>
        <v>0</v>
      </c>
      <c r="BF600" s="183">
        <f>IF(N600="snížená",J600,0)</f>
        <v>0</v>
      </c>
      <c r="BG600" s="183">
        <f>IF(N600="zákl. přenesená",J600,0)</f>
        <v>0</v>
      </c>
      <c r="BH600" s="183">
        <f>IF(N600="sníž. přenesená",J600,0)</f>
        <v>0</v>
      </c>
      <c r="BI600" s="183">
        <f>IF(N600="nulová",J600,0)</f>
        <v>0</v>
      </c>
      <c r="BJ600" s="18" t="s">
        <v>86</v>
      </c>
      <c r="BK600" s="183">
        <f>ROUND(I600*H600,2)</f>
        <v>0</v>
      </c>
      <c r="BL600" s="18" t="s">
        <v>862</v>
      </c>
      <c r="BM600" s="182" t="s">
        <v>863</v>
      </c>
    </row>
    <row r="601" s="13" customFormat="1">
      <c r="A601" s="13"/>
      <c r="B601" s="189"/>
      <c r="C601" s="13"/>
      <c r="D601" s="190" t="s">
        <v>145</v>
      </c>
      <c r="E601" s="13"/>
      <c r="F601" s="192" t="s">
        <v>864</v>
      </c>
      <c r="G601" s="13"/>
      <c r="H601" s="193">
        <v>3.6749999999999998</v>
      </c>
      <c r="I601" s="194"/>
      <c r="J601" s="13"/>
      <c r="K601" s="13"/>
      <c r="L601" s="189"/>
      <c r="M601" s="195"/>
      <c r="N601" s="196"/>
      <c r="O601" s="196"/>
      <c r="P601" s="196"/>
      <c r="Q601" s="196"/>
      <c r="R601" s="196"/>
      <c r="S601" s="196"/>
      <c r="T601" s="197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191" t="s">
        <v>145</v>
      </c>
      <c r="AU601" s="191" t="s">
        <v>88</v>
      </c>
      <c r="AV601" s="13" t="s">
        <v>88</v>
      </c>
      <c r="AW601" s="13" t="s">
        <v>3</v>
      </c>
      <c r="AX601" s="13" t="s">
        <v>86</v>
      </c>
      <c r="AY601" s="191" t="s">
        <v>129</v>
      </c>
    </row>
    <row r="602" s="2" customFormat="1" ht="24.15" customHeight="1">
      <c r="A602" s="37"/>
      <c r="B602" s="170"/>
      <c r="C602" s="206" t="s">
        <v>862</v>
      </c>
      <c r="D602" s="206" t="s">
        <v>242</v>
      </c>
      <c r="E602" s="207" t="s">
        <v>865</v>
      </c>
      <c r="F602" s="208" t="s">
        <v>866</v>
      </c>
      <c r="G602" s="209" t="s">
        <v>201</v>
      </c>
      <c r="H602" s="210">
        <v>23.100000000000001</v>
      </c>
      <c r="I602" s="211"/>
      <c r="J602" s="212">
        <f>ROUND(I602*H602,2)</f>
        <v>0</v>
      </c>
      <c r="K602" s="208" t="s">
        <v>135</v>
      </c>
      <c r="L602" s="213"/>
      <c r="M602" s="214" t="s">
        <v>1</v>
      </c>
      <c r="N602" s="215" t="s">
        <v>43</v>
      </c>
      <c r="O602" s="76"/>
      <c r="P602" s="180">
        <f>O602*H602</f>
        <v>0</v>
      </c>
      <c r="Q602" s="180">
        <v>0.00077999999999999999</v>
      </c>
      <c r="R602" s="180">
        <f>Q602*H602</f>
        <v>0.018017999999999999</v>
      </c>
      <c r="S602" s="180">
        <v>0</v>
      </c>
      <c r="T602" s="181">
        <f>S602*H602</f>
        <v>0</v>
      </c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R602" s="182" t="s">
        <v>862</v>
      </c>
      <c r="AT602" s="182" t="s">
        <v>242</v>
      </c>
      <c r="AU602" s="182" t="s">
        <v>88</v>
      </c>
      <c r="AY602" s="18" t="s">
        <v>129</v>
      </c>
      <c r="BE602" s="183">
        <f>IF(N602="základní",J602,0)</f>
        <v>0</v>
      </c>
      <c r="BF602" s="183">
        <f>IF(N602="snížená",J602,0)</f>
        <v>0</v>
      </c>
      <c r="BG602" s="183">
        <f>IF(N602="zákl. přenesená",J602,0)</f>
        <v>0</v>
      </c>
      <c r="BH602" s="183">
        <f>IF(N602="sníž. přenesená",J602,0)</f>
        <v>0</v>
      </c>
      <c r="BI602" s="183">
        <f>IF(N602="nulová",J602,0)</f>
        <v>0</v>
      </c>
      <c r="BJ602" s="18" t="s">
        <v>86</v>
      </c>
      <c r="BK602" s="183">
        <f>ROUND(I602*H602,2)</f>
        <v>0</v>
      </c>
      <c r="BL602" s="18" t="s">
        <v>862</v>
      </c>
      <c r="BM602" s="182" t="s">
        <v>867</v>
      </c>
    </row>
    <row r="603" s="13" customFormat="1">
      <c r="A603" s="13"/>
      <c r="B603" s="189"/>
      <c r="C603" s="13"/>
      <c r="D603" s="190" t="s">
        <v>145</v>
      </c>
      <c r="E603" s="13"/>
      <c r="F603" s="192" t="s">
        <v>868</v>
      </c>
      <c r="G603" s="13"/>
      <c r="H603" s="193">
        <v>23.100000000000001</v>
      </c>
      <c r="I603" s="194"/>
      <c r="J603" s="13"/>
      <c r="K603" s="13"/>
      <c r="L603" s="189"/>
      <c r="M603" s="195"/>
      <c r="N603" s="196"/>
      <c r="O603" s="196"/>
      <c r="P603" s="196"/>
      <c r="Q603" s="196"/>
      <c r="R603" s="196"/>
      <c r="S603" s="196"/>
      <c r="T603" s="197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191" t="s">
        <v>145</v>
      </c>
      <c r="AU603" s="191" t="s">
        <v>88</v>
      </c>
      <c r="AV603" s="13" t="s">
        <v>88</v>
      </c>
      <c r="AW603" s="13" t="s">
        <v>3</v>
      </c>
      <c r="AX603" s="13" t="s">
        <v>86</v>
      </c>
      <c r="AY603" s="191" t="s">
        <v>129</v>
      </c>
    </row>
    <row r="604" s="2" customFormat="1" ht="24.15" customHeight="1">
      <c r="A604" s="37"/>
      <c r="B604" s="170"/>
      <c r="C604" s="206" t="s">
        <v>869</v>
      </c>
      <c r="D604" s="206" t="s">
        <v>242</v>
      </c>
      <c r="E604" s="207" t="s">
        <v>870</v>
      </c>
      <c r="F604" s="208" t="s">
        <v>871</v>
      </c>
      <c r="G604" s="209" t="s">
        <v>134</v>
      </c>
      <c r="H604" s="210">
        <v>6</v>
      </c>
      <c r="I604" s="211"/>
      <c r="J604" s="212">
        <f>ROUND(I604*H604,2)</f>
        <v>0</v>
      </c>
      <c r="K604" s="208" t="s">
        <v>135</v>
      </c>
      <c r="L604" s="213"/>
      <c r="M604" s="214" t="s">
        <v>1</v>
      </c>
      <c r="N604" s="215" t="s">
        <v>43</v>
      </c>
      <c r="O604" s="76"/>
      <c r="P604" s="180">
        <f>O604*H604</f>
        <v>0</v>
      </c>
      <c r="Q604" s="180">
        <v>6.0000000000000002E-05</v>
      </c>
      <c r="R604" s="180">
        <f>Q604*H604</f>
        <v>0.00036000000000000002</v>
      </c>
      <c r="S604" s="180">
        <v>0</v>
      </c>
      <c r="T604" s="181">
        <f>S604*H604</f>
        <v>0</v>
      </c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R604" s="182" t="s">
        <v>862</v>
      </c>
      <c r="AT604" s="182" t="s">
        <v>242</v>
      </c>
      <c r="AU604" s="182" t="s">
        <v>88</v>
      </c>
      <c r="AY604" s="18" t="s">
        <v>129</v>
      </c>
      <c r="BE604" s="183">
        <f>IF(N604="základní",J604,0)</f>
        <v>0</v>
      </c>
      <c r="BF604" s="183">
        <f>IF(N604="snížená",J604,0)</f>
        <v>0</v>
      </c>
      <c r="BG604" s="183">
        <f>IF(N604="zákl. přenesená",J604,0)</f>
        <v>0</v>
      </c>
      <c r="BH604" s="183">
        <f>IF(N604="sníž. přenesená",J604,0)</f>
        <v>0</v>
      </c>
      <c r="BI604" s="183">
        <f>IF(N604="nulová",J604,0)</f>
        <v>0</v>
      </c>
      <c r="BJ604" s="18" t="s">
        <v>86</v>
      </c>
      <c r="BK604" s="183">
        <f>ROUND(I604*H604,2)</f>
        <v>0</v>
      </c>
      <c r="BL604" s="18" t="s">
        <v>862</v>
      </c>
      <c r="BM604" s="182" t="s">
        <v>872</v>
      </c>
    </row>
    <row r="605" s="2" customFormat="1" ht="24.15" customHeight="1">
      <c r="A605" s="37"/>
      <c r="B605" s="170"/>
      <c r="C605" s="171" t="s">
        <v>873</v>
      </c>
      <c r="D605" s="171" t="s">
        <v>131</v>
      </c>
      <c r="E605" s="172" t="s">
        <v>874</v>
      </c>
      <c r="F605" s="173" t="s">
        <v>875</v>
      </c>
      <c r="G605" s="174" t="s">
        <v>275</v>
      </c>
      <c r="H605" s="175">
        <v>0.024</v>
      </c>
      <c r="I605" s="176"/>
      <c r="J605" s="177">
        <f>ROUND(I605*H605,2)</f>
        <v>0</v>
      </c>
      <c r="K605" s="173" t="s">
        <v>135</v>
      </c>
      <c r="L605" s="38"/>
      <c r="M605" s="178" t="s">
        <v>1</v>
      </c>
      <c r="N605" s="179" t="s">
        <v>43</v>
      </c>
      <c r="O605" s="76"/>
      <c r="P605" s="180">
        <f>O605*H605</f>
        <v>0</v>
      </c>
      <c r="Q605" s="180">
        <v>0</v>
      </c>
      <c r="R605" s="180">
        <f>Q605*H605</f>
        <v>0</v>
      </c>
      <c r="S605" s="180">
        <v>0</v>
      </c>
      <c r="T605" s="181">
        <f>S605*H605</f>
        <v>0</v>
      </c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R605" s="182" t="s">
        <v>507</v>
      </c>
      <c r="AT605" s="182" t="s">
        <v>131</v>
      </c>
      <c r="AU605" s="182" t="s">
        <v>88</v>
      </c>
      <c r="AY605" s="18" t="s">
        <v>129</v>
      </c>
      <c r="BE605" s="183">
        <f>IF(N605="základní",J605,0)</f>
        <v>0</v>
      </c>
      <c r="BF605" s="183">
        <f>IF(N605="snížená",J605,0)</f>
        <v>0</v>
      </c>
      <c r="BG605" s="183">
        <f>IF(N605="zákl. přenesená",J605,0)</f>
        <v>0</v>
      </c>
      <c r="BH605" s="183">
        <f>IF(N605="sníž. přenesená",J605,0)</f>
        <v>0</v>
      </c>
      <c r="BI605" s="183">
        <f>IF(N605="nulová",J605,0)</f>
        <v>0</v>
      </c>
      <c r="BJ605" s="18" t="s">
        <v>86</v>
      </c>
      <c r="BK605" s="183">
        <f>ROUND(I605*H605,2)</f>
        <v>0</v>
      </c>
      <c r="BL605" s="18" t="s">
        <v>507</v>
      </c>
      <c r="BM605" s="182" t="s">
        <v>876</v>
      </c>
    </row>
    <row r="606" s="2" customFormat="1">
      <c r="A606" s="37"/>
      <c r="B606" s="38"/>
      <c r="C606" s="37"/>
      <c r="D606" s="184" t="s">
        <v>138</v>
      </c>
      <c r="E606" s="37"/>
      <c r="F606" s="185" t="s">
        <v>877</v>
      </c>
      <c r="G606" s="37"/>
      <c r="H606" s="37"/>
      <c r="I606" s="186"/>
      <c r="J606" s="37"/>
      <c r="K606" s="37"/>
      <c r="L606" s="38"/>
      <c r="M606" s="187"/>
      <c r="N606" s="188"/>
      <c r="O606" s="76"/>
      <c r="P606" s="76"/>
      <c r="Q606" s="76"/>
      <c r="R606" s="76"/>
      <c r="S606" s="76"/>
      <c r="T606" s="7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T606" s="18" t="s">
        <v>138</v>
      </c>
      <c r="AU606" s="18" t="s">
        <v>88</v>
      </c>
    </row>
    <row r="607" s="12" customFormat="1" ht="25.92" customHeight="1">
      <c r="A607" s="12"/>
      <c r="B607" s="157"/>
      <c r="C607" s="12"/>
      <c r="D607" s="158" t="s">
        <v>77</v>
      </c>
      <c r="E607" s="159" t="s">
        <v>89</v>
      </c>
      <c r="F607" s="159" t="s">
        <v>878</v>
      </c>
      <c r="G607" s="12"/>
      <c r="H607" s="12"/>
      <c r="I607" s="160"/>
      <c r="J607" s="161">
        <f>BK607</f>
        <v>0</v>
      </c>
      <c r="K607" s="12"/>
      <c r="L607" s="157"/>
      <c r="M607" s="162"/>
      <c r="N607" s="163"/>
      <c r="O607" s="163"/>
      <c r="P607" s="164">
        <f>P608</f>
        <v>0</v>
      </c>
      <c r="Q607" s="163"/>
      <c r="R607" s="164">
        <f>R608</f>
        <v>0</v>
      </c>
      <c r="S607" s="163"/>
      <c r="T607" s="165">
        <f>T608</f>
        <v>0</v>
      </c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R607" s="158" t="s">
        <v>158</v>
      </c>
      <c r="AT607" s="166" t="s">
        <v>77</v>
      </c>
      <c r="AU607" s="166" t="s">
        <v>78</v>
      </c>
      <c r="AY607" s="158" t="s">
        <v>129</v>
      </c>
      <c r="BK607" s="167">
        <f>BK608</f>
        <v>0</v>
      </c>
    </row>
    <row r="608" s="12" customFormat="1" ht="22.8" customHeight="1">
      <c r="A608" s="12"/>
      <c r="B608" s="157"/>
      <c r="C608" s="12"/>
      <c r="D608" s="158" t="s">
        <v>77</v>
      </c>
      <c r="E608" s="168" t="s">
        <v>879</v>
      </c>
      <c r="F608" s="168" t="s">
        <v>880</v>
      </c>
      <c r="G608" s="12"/>
      <c r="H608" s="12"/>
      <c r="I608" s="160"/>
      <c r="J608" s="169">
        <f>BK608</f>
        <v>0</v>
      </c>
      <c r="K608" s="12"/>
      <c r="L608" s="157"/>
      <c r="M608" s="162"/>
      <c r="N608" s="163"/>
      <c r="O608" s="163"/>
      <c r="P608" s="164">
        <f>SUM(P609:P611)</f>
        <v>0</v>
      </c>
      <c r="Q608" s="163"/>
      <c r="R608" s="164">
        <f>SUM(R609:R611)</f>
        <v>0</v>
      </c>
      <c r="S608" s="163"/>
      <c r="T608" s="165">
        <f>SUM(T609:T611)</f>
        <v>0</v>
      </c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R608" s="158" t="s">
        <v>158</v>
      </c>
      <c r="AT608" s="166" t="s">
        <v>77</v>
      </c>
      <c r="AU608" s="166" t="s">
        <v>86</v>
      </c>
      <c r="AY608" s="158" t="s">
        <v>129</v>
      </c>
      <c r="BK608" s="167">
        <f>SUM(BK609:BK611)</f>
        <v>0</v>
      </c>
    </row>
    <row r="609" s="2" customFormat="1" ht="16.5" customHeight="1">
      <c r="A609" s="37"/>
      <c r="B609" s="170"/>
      <c r="C609" s="171" t="s">
        <v>881</v>
      </c>
      <c r="D609" s="171" t="s">
        <v>131</v>
      </c>
      <c r="E609" s="172" t="s">
        <v>882</v>
      </c>
      <c r="F609" s="173" t="s">
        <v>883</v>
      </c>
      <c r="G609" s="174" t="s">
        <v>134</v>
      </c>
      <c r="H609" s="175">
        <v>2</v>
      </c>
      <c r="I609" s="176"/>
      <c r="J609" s="177">
        <f>ROUND(I609*H609,2)</f>
        <v>0</v>
      </c>
      <c r="K609" s="173" t="s">
        <v>135</v>
      </c>
      <c r="L609" s="38"/>
      <c r="M609" s="178" t="s">
        <v>1</v>
      </c>
      <c r="N609" s="179" t="s">
        <v>43</v>
      </c>
      <c r="O609" s="76"/>
      <c r="P609" s="180">
        <f>O609*H609</f>
        <v>0</v>
      </c>
      <c r="Q609" s="180">
        <v>0</v>
      </c>
      <c r="R609" s="180">
        <f>Q609*H609</f>
        <v>0</v>
      </c>
      <c r="S609" s="180">
        <v>0</v>
      </c>
      <c r="T609" s="181">
        <f>S609*H609</f>
        <v>0</v>
      </c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R609" s="182" t="s">
        <v>884</v>
      </c>
      <c r="AT609" s="182" t="s">
        <v>131</v>
      </c>
      <c r="AU609" s="182" t="s">
        <v>88</v>
      </c>
      <c r="AY609" s="18" t="s">
        <v>129</v>
      </c>
      <c r="BE609" s="183">
        <f>IF(N609="základní",J609,0)</f>
        <v>0</v>
      </c>
      <c r="BF609" s="183">
        <f>IF(N609="snížená",J609,0)</f>
        <v>0</v>
      </c>
      <c r="BG609" s="183">
        <f>IF(N609="zákl. přenesená",J609,0)</f>
        <v>0</v>
      </c>
      <c r="BH609" s="183">
        <f>IF(N609="sníž. přenesená",J609,0)</f>
        <v>0</v>
      </c>
      <c r="BI609" s="183">
        <f>IF(N609="nulová",J609,0)</f>
        <v>0</v>
      </c>
      <c r="BJ609" s="18" t="s">
        <v>86</v>
      </c>
      <c r="BK609" s="183">
        <f>ROUND(I609*H609,2)</f>
        <v>0</v>
      </c>
      <c r="BL609" s="18" t="s">
        <v>884</v>
      </c>
      <c r="BM609" s="182" t="s">
        <v>885</v>
      </c>
    </row>
    <row r="610" s="2" customFormat="1">
      <c r="A610" s="37"/>
      <c r="B610" s="38"/>
      <c r="C610" s="37"/>
      <c r="D610" s="184" t="s">
        <v>138</v>
      </c>
      <c r="E610" s="37"/>
      <c r="F610" s="185" t="s">
        <v>886</v>
      </c>
      <c r="G610" s="37"/>
      <c r="H610" s="37"/>
      <c r="I610" s="186"/>
      <c r="J610" s="37"/>
      <c r="K610" s="37"/>
      <c r="L610" s="38"/>
      <c r="M610" s="187"/>
      <c r="N610" s="188"/>
      <c r="O610" s="76"/>
      <c r="P610" s="76"/>
      <c r="Q610" s="76"/>
      <c r="R610" s="76"/>
      <c r="S610" s="76"/>
      <c r="T610" s="7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T610" s="18" t="s">
        <v>138</v>
      </c>
      <c r="AU610" s="18" t="s">
        <v>88</v>
      </c>
    </row>
    <row r="611" s="13" customFormat="1">
      <c r="A611" s="13"/>
      <c r="B611" s="189"/>
      <c r="C611" s="13"/>
      <c r="D611" s="190" t="s">
        <v>145</v>
      </c>
      <c r="E611" s="191" t="s">
        <v>1</v>
      </c>
      <c r="F611" s="192" t="s">
        <v>887</v>
      </c>
      <c r="G611" s="13"/>
      <c r="H611" s="193">
        <v>2</v>
      </c>
      <c r="I611" s="194"/>
      <c r="J611" s="13"/>
      <c r="K611" s="13"/>
      <c r="L611" s="189"/>
      <c r="M611" s="225"/>
      <c r="N611" s="226"/>
      <c r="O611" s="226"/>
      <c r="P611" s="226"/>
      <c r="Q611" s="226"/>
      <c r="R611" s="226"/>
      <c r="S611" s="226"/>
      <c r="T611" s="227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191" t="s">
        <v>145</v>
      </c>
      <c r="AU611" s="191" t="s">
        <v>88</v>
      </c>
      <c r="AV611" s="13" t="s">
        <v>88</v>
      </c>
      <c r="AW611" s="13" t="s">
        <v>33</v>
      </c>
      <c r="AX611" s="13" t="s">
        <v>86</v>
      </c>
      <c r="AY611" s="191" t="s">
        <v>129</v>
      </c>
    </row>
    <row r="612" s="2" customFormat="1" ht="6.96" customHeight="1">
      <c r="A612" s="37"/>
      <c r="B612" s="59"/>
      <c r="C612" s="60"/>
      <c r="D612" s="60"/>
      <c r="E612" s="60"/>
      <c r="F612" s="60"/>
      <c r="G612" s="60"/>
      <c r="H612" s="60"/>
      <c r="I612" s="60"/>
      <c r="J612" s="60"/>
      <c r="K612" s="60"/>
      <c r="L612" s="38"/>
      <c r="M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</row>
  </sheetData>
  <autoFilter ref="C128:K611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hyperlinks>
    <hyperlink ref="F133" r:id="rId1" display="https://podminky.urs.cz/item/CS_URS_2025_02/112251101"/>
    <hyperlink ref="F135" r:id="rId2" display="https://podminky.urs.cz/item/CS_URS_2025_02/113106123"/>
    <hyperlink ref="F140" r:id="rId3" display="https://podminky.urs.cz/item/CS_URS_2025_02/113106134"/>
    <hyperlink ref="F142" r:id="rId4" display="https://podminky.urs.cz/item/CS_URS_2025_02/113106187"/>
    <hyperlink ref="F144" r:id="rId5" display="https://podminky.urs.cz/item/CS_URS_2025_02/113106190"/>
    <hyperlink ref="F146" r:id="rId6" display="https://podminky.urs.cz/item/CS_URS_2025_02/113107164"/>
    <hyperlink ref="F148" r:id="rId7" display="https://podminky.urs.cz/item/CS_URS_2025_02/113107182"/>
    <hyperlink ref="F150" r:id="rId8" display="https://podminky.urs.cz/item/CS_URS_2025_02/113107221"/>
    <hyperlink ref="F152" r:id="rId9" display="https://podminky.urs.cz/item/CS_URS_2025_02/113107322"/>
    <hyperlink ref="F154" r:id="rId10" display="https://podminky.urs.cz/item/CS_URS_2025_02/113107324"/>
    <hyperlink ref="F156" r:id="rId11" display="https://podminky.urs.cz/item/CS_URS_2025_02/113107331"/>
    <hyperlink ref="F158" r:id="rId12" display="https://podminky.urs.cz/item/CS_URS_2025_02/113154524"/>
    <hyperlink ref="F161" r:id="rId13" display="https://podminky.urs.cz/item/CS_URS_2025_02/113201112"/>
    <hyperlink ref="F163" r:id="rId14" display="https://podminky.urs.cz/item/CS_URS_2025_02/119003131"/>
    <hyperlink ref="F171" r:id="rId15" display="https://podminky.urs.cz/item/CS_URS_2025_02/119003132"/>
    <hyperlink ref="F173" r:id="rId16" display="https://podminky.urs.cz/item/CS_URS_2025_02/119005151"/>
    <hyperlink ref="F175" r:id="rId17" display="https://podminky.urs.cz/item/CS_URS_2025_02/132251102"/>
    <hyperlink ref="F183" r:id="rId18" display="https://podminky.urs.cz/item/CS_URS_2025_02/155131311"/>
    <hyperlink ref="F188" r:id="rId19" display="https://podminky.urs.cz/item/CS_URS_2025_02/162201421"/>
    <hyperlink ref="F190" r:id="rId20" display="https://podminky.urs.cz/item/CS_URS_2025_02/162301971"/>
    <hyperlink ref="F193" r:id="rId21" display="https://podminky.urs.cz/item/CS_URS_2025_02/162751117"/>
    <hyperlink ref="F201" r:id="rId22" display="https://podminky.urs.cz/item/CS_URS_2025_02/167151101"/>
    <hyperlink ref="F203" r:id="rId23" display="https://podminky.urs.cz/item/CS_URS_2025_02/171201231"/>
    <hyperlink ref="F206" r:id="rId24" display="https://podminky.urs.cz/item/CS_URS_2025_02/174151101"/>
    <hyperlink ref="F222" r:id="rId25" display="https://podminky.urs.cz/item/CS_URS_2025_02/175151101"/>
    <hyperlink ref="F230" r:id="rId26" display="https://podminky.urs.cz/item/CS_URS_2025_02/181152302"/>
    <hyperlink ref="F237" r:id="rId27" display="https://podminky.urs.cz/item/CS_URS_2025_02/181351113"/>
    <hyperlink ref="F247" r:id="rId28" display="https://podminky.urs.cz/item/CS_URS_2025_02/181411131"/>
    <hyperlink ref="F251" r:id="rId29" display="https://podminky.urs.cz/item/CS_URS_2025_02/181951111"/>
    <hyperlink ref="F253" r:id="rId30" display="https://podminky.urs.cz/item/CS_URS_2025_02/183101321"/>
    <hyperlink ref="F258" r:id="rId31" display="https://podminky.urs.cz/item/CS_URS_2025_02/184102114"/>
    <hyperlink ref="F262" r:id="rId32" display="https://podminky.urs.cz/item/CS_URS_2025_02/184215132"/>
    <hyperlink ref="F268" r:id="rId33" display="https://podminky.urs.cz/item/CS_URS_2025_02/184215412"/>
    <hyperlink ref="F277" r:id="rId34" display="https://podminky.urs.cz/item/CS_URS_2025_02/184801121"/>
    <hyperlink ref="F279" r:id="rId35" display="https://podminky.urs.cz/item/CS_URS_2025_02/184911311"/>
    <hyperlink ref="F284" r:id="rId36" display="https://podminky.urs.cz/item/CS_URS_2025_02/185803111"/>
    <hyperlink ref="F286" r:id="rId37" display="https://podminky.urs.cz/item/CS_URS_2025_02/185804311"/>
    <hyperlink ref="F289" r:id="rId38" display="https://podminky.urs.cz/item/CS_URS_2025_02/185804312"/>
    <hyperlink ref="F293" r:id="rId39" display="https://podminky.urs.cz/item/CS_URS_2025_02/211531111"/>
    <hyperlink ref="F298" r:id="rId40" display="https://podminky.urs.cz/item/CS_URS_2025_02/211971121"/>
    <hyperlink ref="F305" r:id="rId41" display="https://podminky.urs.cz/item/CS_URS_2025_02/212755218"/>
    <hyperlink ref="F311" r:id="rId42" display="https://podminky.urs.cz/item/CS_URS_2025_02/451573111"/>
    <hyperlink ref="F318" r:id="rId43" display="https://podminky.urs.cz/item/CS_URS_2025_02/564851111"/>
    <hyperlink ref="F323" r:id="rId44" display="https://podminky.urs.cz/item/CS_URS_2025_02/564861113"/>
    <hyperlink ref="F326" r:id="rId45" display="https://podminky.urs.cz/item/CS_URS_2025_02/567114131"/>
    <hyperlink ref="F331" r:id="rId46" display="https://podminky.urs.cz/item/CS_URS_2025_02/573111112"/>
    <hyperlink ref="F337" r:id="rId47" display="https://podminky.urs.cz/item/CS_URS_2025_02/573211107"/>
    <hyperlink ref="F343" r:id="rId48" display="https://podminky.urs.cz/item/CS_URS_2025_02/577134141"/>
    <hyperlink ref="F349" r:id="rId49" display="https://podminky.urs.cz/item/CS_URS_2025_02/577145143"/>
    <hyperlink ref="F355" r:id="rId50" display="https://podminky.urs.cz/item/CS_URS_2025_02/596211112"/>
    <hyperlink ref="F369" r:id="rId51" display="https://podminky.urs.cz/item/CS_URS_2025_02/871353121"/>
    <hyperlink ref="F376" r:id="rId52" display="https://podminky.urs.cz/item/CS_URS_2025_02/899132121"/>
    <hyperlink ref="F381" r:id="rId53" display="https://podminky.urs.cz/item/CS_URS_2025_02/899133211"/>
    <hyperlink ref="F386" r:id="rId54" display="https://podminky.urs.cz/item/CS_URS_2025_02/912111112"/>
    <hyperlink ref="F389" r:id="rId55" display="https://podminky.urs.cz/item/CS_URS_2025_02/912113113"/>
    <hyperlink ref="F392" r:id="rId56" display="https://podminky.urs.cz/item/CS_URS_2025_02/914111111"/>
    <hyperlink ref="F405" r:id="rId57" display="https://podminky.urs.cz/item/CS_URS_2025_02/914511113"/>
    <hyperlink ref="F408" r:id="rId58" display="https://podminky.urs.cz/item/CS_URS_2025_02/915111111"/>
    <hyperlink ref="F413" r:id="rId59" display="https://podminky.urs.cz/item/CS_URS_2025_02/915111121"/>
    <hyperlink ref="F416" r:id="rId60" display="https://podminky.urs.cz/item/CS_URS_2025_02/915131111"/>
    <hyperlink ref="F421" r:id="rId61" display="https://podminky.urs.cz/item/CS_URS_2025_02/915211111"/>
    <hyperlink ref="F426" r:id="rId62" display="https://podminky.urs.cz/item/CS_URS_2025_02/915211121"/>
    <hyperlink ref="F429" r:id="rId63" display="https://podminky.urs.cz/item/CS_URS_2025_02/915231111"/>
    <hyperlink ref="F434" r:id="rId64" display="https://podminky.urs.cz/item/CS_URS_2025_02/915611111"/>
    <hyperlink ref="F440" r:id="rId65" display="https://podminky.urs.cz/item/CS_URS_2025_02/915621111"/>
    <hyperlink ref="F445" r:id="rId66" display="https://podminky.urs.cz/item/CS_URS_2025_02/916131213"/>
    <hyperlink ref="F452" r:id="rId67" display="https://podminky.urs.cz/item/CS_URS_2025_02/916231213"/>
    <hyperlink ref="F456" r:id="rId68" display="https://podminky.urs.cz/item/CS_URS_2025_02/916241213"/>
    <hyperlink ref="F460" r:id="rId69" display="https://podminky.urs.cz/item/CS_URS_2025_02/919732211"/>
    <hyperlink ref="F462" r:id="rId70" display="https://podminky.urs.cz/item/CS_URS_2025_02/919735112"/>
    <hyperlink ref="F464" r:id="rId71" display="https://podminky.urs.cz/item/CS_URS_2025_02/935114222"/>
    <hyperlink ref="F470" r:id="rId72" display="https://podminky.urs.cz/item/CS_URS_2025_02/935114223"/>
    <hyperlink ref="F476" r:id="rId73" display="https://podminky.urs.cz/item/CS_URS_2025_02/935114225"/>
    <hyperlink ref="F482" r:id="rId74" display="https://podminky.urs.cz/item/CS_URS_2025_02/966006132"/>
    <hyperlink ref="F484" r:id="rId75" display="https://podminky.urs.cz/item/CS_URS_2025_02/966071711"/>
    <hyperlink ref="F487" r:id="rId76" display="https://podminky.urs.cz/item/CS_URS_2025_02/979054451"/>
    <hyperlink ref="F492" r:id="rId77" display="https://podminky.urs.cz/item/CS_URS_2025_02/979094441"/>
    <hyperlink ref="F495" r:id="rId78" display="https://podminky.urs.cz/item/CS_URS_2025_02/997221551"/>
    <hyperlink ref="F506" r:id="rId79" display="https://podminky.urs.cz/item/CS_URS_2025_02/997221559"/>
    <hyperlink ref="F518" r:id="rId80" display="https://podminky.urs.cz/item/CS_URS_2025_02/997221561"/>
    <hyperlink ref="F529" r:id="rId81" display="https://podminky.urs.cz/item/CS_URS_2025_02/997221569"/>
    <hyperlink ref="F540" r:id="rId82" display="https://podminky.urs.cz/item/CS_URS_2025_02/997221611"/>
    <hyperlink ref="F551" r:id="rId83" display="https://podminky.urs.cz/item/CS_URS_2025_02/997221612"/>
    <hyperlink ref="F561" r:id="rId84" display="https://podminky.urs.cz/item/CS_URS_2025_02/997221858"/>
    <hyperlink ref="F564" r:id="rId85" display="https://podminky.urs.cz/item/CS_URS_2025_02/997221861"/>
    <hyperlink ref="F573" r:id="rId86" display="https://podminky.urs.cz/item/CS_URS_2025_02/997221862"/>
    <hyperlink ref="F576" r:id="rId87" display="https://podminky.urs.cz/item/CS_URS_2025_02/997221873"/>
    <hyperlink ref="F585" r:id="rId88" display="https://podminky.urs.cz/item/CS_URS_2025_02/997221875"/>
    <hyperlink ref="F591" r:id="rId89" display="https://podminky.urs.cz/item/CS_URS_2025_02/998225111"/>
    <hyperlink ref="F595" r:id="rId90" display="https://podminky.urs.cz/item/CS_URS_2025_02/460671114"/>
    <hyperlink ref="F598" r:id="rId91" display="https://podminky.urs.cz/item/CS_URS_2025_02/460791214"/>
    <hyperlink ref="F606" r:id="rId92" display="https://podminky.urs.cz/item/CS_URS_2025_02/469981111"/>
    <hyperlink ref="F610" r:id="rId93" display="https://podminky.urs.cz/item/CS_URS_2025_02/094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88</v>
      </c>
    </row>
    <row r="4" s="1" customFormat="1" ht="24.96" customHeight="1">
      <c r="B4" s="21"/>
      <c r="D4" s="22" t="s">
        <v>93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Oprava parkoviště před prodejnou NORMA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94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888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15. 7. 2025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31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25</v>
      </c>
      <c r="J23" s="26" t="s">
        <v>35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36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37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38</v>
      </c>
      <c r="E30" s="37"/>
      <c r="F30" s="37"/>
      <c r="G30" s="37"/>
      <c r="H30" s="37"/>
      <c r="I30" s="37"/>
      <c r="J30" s="95">
        <f>ROUND(J122,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40</v>
      </c>
      <c r="G32" s="37"/>
      <c r="H32" s="37"/>
      <c r="I32" s="42" t="s">
        <v>39</v>
      </c>
      <c r="J32" s="42" t="s">
        <v>41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42</v>
      </c>
      <c r="E33" s="31" t="s">
        <v>43</v>
      </c>
      <c r="F33" s="126">
        <f>ROUND((SUM(BE122:BE166)),  2)</f>
        <v>0</v>
      </c>
      <c r="G33" s="37"/>
      <c r="H33" s="37"/>
      <c r="I33" s="127">
        <v>0.20999999999999999</v>
      </c>
      <c r="J33" s="126">
        <f>ROUND(((SUM(BE122:BE166))*I33),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44</v>
      </c>
      <c r="F34" s="126">
        <f>ROUND((SUM(BF122:BF166)),  2)</f>
        <v>0</v>
      </c>
      <c r="G34" s="37"/>
      <c r="H34" s="37"/>
      <c r="I34" s="127">
        <v>0.12</v>
      </c>
      <c r="J34" s="126">
        <f>ROUND(((SUM(BF122:BF166))*I34),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45</v>
      </c>
      <c r="F35" s="126">
        <f>ROUND((SUM(BG122:BG166)),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46</v>
      </c>
      <c r="F36" s="126">
        <f>ROUND((SUM(BH122:BH166)),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47</v>
      </c>
      <c r="F37" s="126">
        <f>ROUND((SUM(BI122:BI166)),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48</v>
      </c>
      <c r="E39" s="80"/>
      <c r="F39" s="80"/>
      <c r="G39" s="130" t="s">
        <v>49</v>
      </c>
      <c r="H39" s="131" t="s">
        <v>50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51</v>
      </c>
      <c r="E50" s="56"/>
      <c r="F50" s="56"/>
      <c r="G50" s="55" t="s">
        <v>52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53</v>
      </c>
      <c r="E61" s="40"/>
      <c r="F61" s="134" t="s">
        <v>54</v>
      </c>
      <c r="G61" s="57" t="s">
        <v>53</v>
      </c>
      <c r="H61" s="40"/>
      <c r="I61" s="40"/>
      <c r="J61" s="135" t="s">
        <v>54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55</v>
      </c>
      <c r="E65" s="58"/>
      <c r="F65" s="58"/>
      <c r="G65" s="55" t="s">
        <v>56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53</v>
      </c>
      <c r="E76" s="40"/>
      <c r="F76" s="134" t="s">
        <v>54</v>
      </c>
      <c r="G76" s="57" t="s">
        <v>53</v>
      </c>
      <c r="H76" s="40"/>
      <c r="I76" s="40"/>
      <c r="J76" s="135" t="s">
        <v>54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96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Oprava parkoviště před prodejnou NORMA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94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VRN - Vedlejší a ostatní rozpočtové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Vinoř</v>
      </c>
      <c r="G89" s="37"/>
      <c r="H89" s="37"/>
      <c r="I89" s="31" t="s">
        <v>22</v>
      </c>
      <c r="J89" s="68" t="str">
        <f>IF(J12="","",J12)</f>
        <v>15. 7. 2025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7"/>
      <c r="E91" s="37"/>
      <c r="F91" s="26" t="str">
        <f>E15</f>
        <v>Úřad městské části Praha Vinoř</v>
      </c>
      <c r="G91" s="37"/>
      <c r="H91" s="37"/>
      <c r="I91" s="31" t="s">
        <v>30</v>
      </c>
      <c r="J91" s="35" t="str">
        <f>E21</f>
        <v>Ing. Daniel Polič, Ph.D.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Jitka Heřmanová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97</v>
      </c>
      <c r="D94" s="128"/>
      <c r="E94" s="128"/>
      <c r="F94" s="128"/>
      <c r="G94" s="128"/>
      <c r="H94" s="128"/>
      <c r="I94" s="128"/>
      <c r="J94" s="137" t="s">
        <v>98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99</v>
      </c>
      <c r="D96" s="37"/>
      <c r="E96" s="37"/>
      <c r="F96" s="37"/>
      <c r="G96" s="37"/>
      <c r="H96" s="37"/>
      <c r="I96" s="37"/>
      <c r="J96" s="95">
        <f>J122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100</v>
      </c>
    </row>
    <row r="97" s="9" customFormat="1" ht="24.96" customHeight="1">
      <c r="A97" s="9"/>
      <c r="B97" s="139"/>
      <c r="C97" s="9"/>
      <c r="D97" s="140" t="s">
        <v>112</v>
      </c>
      <c r="E97" s="141"/>
      <c r="F97" s="141"/>
      <c r="G97" s="141"/>
      <c r="H97" s="141"/>
      <c r="I97" s="141"/>
      <c r="J97" s="142">
        <f>J123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889</v>
      </c>
      <c r="E98" s="145"/>
      <c r="F98" s="145"/>
      <c r="G98" s="145"/>
      <c r="H98" s="145"/>
      <c r="I98" s="145"/>
      <c r="J98" s="146">
        <f>J124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890</v>
      </c>
      <c r="E99" s="145"/>
      <c r="F99" s="145"/>
      <c r="G99" s="145"/>
      <c r="H99" s="145"/>
      <c r="I99" s="145"/>
      <c r="J99" s="146">
        <f>J137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3"/>
      <c r="C100" s="10"/>
      <c r="D100" s="144" t="s">
        <v>891</v>
      </c>
      <c r="E100" s="145"/>
      <c r="F100" s="145"/>
      <c r="G100" s="145"/>
      <c r="H100" s="145"/>
      <c r="I100" s="145"/>
      <c r="J100" s="146">
        <f>J148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892</v>
      </c>
      <c r="E101" s="145"/>
      <c r="F101" s="145"/>
      <c r="G101" s="145"/>
      <c r="H101" s="145"/>
      <c r="I101" s="145"/>
      <c r="J101" s="146">
        <f>J155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893</v>
      </c>
      <c r="E102" s="145"/>
      <c r="F102" s="145"/>
      <c r="G102" s="145"/>
      <c r="H102" s="145"/>
      <c r="I102" s="145"/>
      <c r="J102" s="146">
        <f>J158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114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120" t="str">
        <f>E7</f>
        <v>Oprava parkoviště před prodejnou NORMA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94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E9</f>
        <v>VRN - Vedlejší a ostatní rozpočtové náklady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F12</f>
        <v>Vinoř</v>
      </c>
      <c r="G116" s="37"/>
      <c r="H116" s="37"/>
      <c r="I116" s="31" t="s">
        <v>22</v>
      </c>
      <c r="J116" s="68" t="str">
        <f>IF(J12="","",J12)</f>
        <v>15. 7. 2025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24</v>
      </c>
      <c r="D118" s="37"/>
      <c r="E118" s="37"/>
      <c r="F118" s="26" t="str">
        <f>E15</f>
        <v>Úřad městské části Praha Vinoř</v>
      </c>
      <c r="G118" s="37"/>
      <c r="H118" s="37"/>
      <c r="I118" s="31" t="s">
        <v>30</v>
      </c>
      <c r="J118" s="35" t="str">
        <f>E21</f>
        <v>Ing. Daniel Polič, Ph.D.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7"/>
      <c r="E119" s="37"/>
      <c r="F119" s="26" t="str">
        <f>IF(E18="","",E18)</f>
        <v>Vyplň údaj</v>
      </c>
      <c r="G119" s="37"/>
      <c r="H119" s="37"/>
      <c r="I119" s="31" t="s">
        <v>34</v>
      </c>
      <c r="J119" s="35" t="str">
        <f>E24</f>
        <v>Jitka Heřmanová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47"/>
      <c r="B121" s="148"/>
      <c r="C121" s="149" t="s">
        <v>115</v>
      </c>
      <c r="D121" s="150" t="s">
        <v>63</v>
      </c>
      <c r="E121" s="150" t="s">
        <v>59</v>
      </c>
      <c r="F121" s="150" t="s">
        <v>60</v>
      </c>
      <c r="G121" s="150" t="s">
        <v>116</v>
      </c>
      <c r="H121" s="150" t="s">
        <v>117</v>
      </c>
      <c r="I121" s="150" t="s">
        <v>118</v>
      </c>
      <c r="J121" s="150" t="s">
        <v>98</v>
      </c>
      <c r="K121" s="151" t="s">
        <v>119</v>
      </c>
      <c r="L121" s="152"/>
      <c r="M121" s="85" t="s">
        <v>1</v>
      </c>
      <c r="N121" s="86" t="s">
        <v>42</v>
      </c>
      <c r="O121" s="86" t="s">
        <v>120</v>
      </c>
      <c r="P121" s="86" t="s">
        <v>121</v>
      </c>
      <c r="Q121" s="86" t="s">
        <v>122</v>
      </c>
      <c r="R121" s="86" t="s">
        <v>123</v>
      </c>
      <c r="S121" s="86" t="s">
        <v>124</v>
      </c>
      <c r="T121" s="87" t="s">
        <v>125</v>
      </c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</row>
    <row r="122" s="2" customFormat="1" ht="22.8" customHeight="1">
      <c r="A122" s="37"/>
      <c r="B122" s="38"/>
      <c r="C122" s="92" t="s">
        <v>126</v>
      </c>
      <c r="D122" s="37"/>
      <c r="E122" s="37"/>
      <c r="F122" s="37"/>
      <c r="G122" s="37"/>
      <c r="H122" s="37"/>
      <c r="I122" s="37"/>
      <c r="J122" s="153">
        <f>BK122</f>
        <v>0</v>
      </c>
      <c r="K122" s="37"/>
      <c r="L122" s="38"/>
      <c r="M122" s="88"/>
      <c r="N122" s="72"/>
      <c r="O122" s="89"/>
      <c r="P122" s="154">
        <f>P123</f>
        <v>0</v>
      </c>
      <c r="Q122" s="89"/>
      <c r="R122" s="154">
        <f>R123</f>
        <v>0</v>
      </c>
      <c r="S122" s="89"/>
      <c r="T122" s="155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77</v>
      </c>
      <c r="AU122" s="18" t="s">
        <v>100</v>
      </c>
      <c r="BK122" s="156">
        <f>BK123</f>
        <v>0</v>
      </c>
    </row>
    <row r="123" s="12" customFormat="1" ht="25.92" customHeight="1">
      <c r="A123" s="12"/>
      <c r="B123" s="157"/>
      <c r="C123" s="12"/>
      <c r="D123" s="158" t="s">
        <v>77</v>
      </c>
      <c r="E123" s="159" t="s">
        <v>89</v>
      </c>
      <c r="F123" s="159" t="s">
        <v>878</v>
      </c>
      <c r="G123" s="12"/>
      <c r="H123" s="12"/>
      <c r="I123" s="160"/>
      <c r="J123" s="161">
        <f>BK123</f>
        <v>0</v>
      </c>
      <c r="K123" s="12"/>
      <c r="L123" s="157"/>
      <c r="M123" s="162"/>
      <c r="N123" s="163"/>
      <c r="O123" s="163"/>
      <c r="P123" s="164">
        <f>P124+P137+P148+P155+P158</f>
        <v>0</v>
      </c>
      <c r="Q123" s="163"/>
      <c r="R123" s="164">
        <f>R124+R137+R148+R155+R158</f>
        <v>0</v>
      </c>
      <c r="S123" s="163"/>
      <c r="T123" s="165">
        <f>T124+T137+T148+T155+T158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8" t="s">
        <v>158</v>
      </c>
      <c r="AT123" s="166" t="s">
        <v>77</v>
      </c>
      <c r="AU123" s="166" t="s">
        <v>78</v>
      </c>
      <c r="AY123" s="158" t="s">
        <v>129</v>
      </c>
      <c r="BK123" s="167">
        <f>BK124+BK137+BK148+BK155+BK158</f>
        <v>0</v>
      </c>
    </row>
    <row r="124" s="12" customFormat="1" ht="22.8" customHeight="1">
      <c r="A124" s="12"/>
      <c r="B124" s="157"/>
      <c r="C124" s="12"/>
      <c r="D124" s="158" t="s">
        <v>77</v>
      </c>
      <c r="E124" s="168" t="s">
        <v>894</v>
      </c>
      <c r="F124" s="168" t="s">
        <v>895</v>
      </c>
      <c r="G124" s="12"/>
      <c r="H124" s="12"/>
      <c r="I124" s="160"/>
      <c r="J124" s="169">
        <f>BK124</f>
        <v>0</v>
      </c>
      <c r="K124" s="12"/>
      <c r="L124" s="157"/>
      <c r="M124" s="162"/>
      <c r="N124" s="163"/>
      <c r="O124" s="163"/>
      <c r="P124" s="164">
        <f>SUM(P125:P136)</f>
        <v>0</v>
      </c>
      <c r="Q124" s="163"/>
      <c r="R124" s="164">
        <f>SUM(R125:R136)</f>
        <v>0</v>
      </c>
      <c r="S124" s="163"/>
      <c r="T124" s="165">
        <f>SUM(T125:T136)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8" t="s">
        <v>158</v>
      </c>
      <c r="AT124" s="166" t="s">
        <v>77</v>
      </c>
      <c r="AU124" s="166" t="s">
        <v>86</v>
      </c>
      <c r="AY124" s="158" t="s">
        <v>129</v>
      </c>
      <c r="BK124" s="167">
        <f>SUM(BK125:BK136)</f>
        <v>0</v>
      </c>
    </row>
    <row r="125" s="2" customFormat="1" ht="16.5" customHeight="1">
      <c r="A125" s="37"/>
      <c r="B125" s="170"/>
      <c r="C125" s="171" t="s">
        <v>86</v>
      </c>
      <c r="D125" s="171" t="s">
        <v>131</v>
      </c>
      <c r="E125" s="172" t="s">
        <v>896</v>
      </c>
      <c r="F125" s="173" t="s">
        <v>897</v>
      </c>
      <c r="G125" s="174" t="s">
        <v>898</v>
      </c>
      <c r="H125" s="175">
        <v>1</v>
      </c>
      <c r="I125" s="176"/>
      <c r="J125" s="177">
        <f>ROUND(I125*H125,2)</f>
        <v>0</v>
      </c>
      <c r="K125" s="173" t="s">
        <v>135</v>
      </c>
      <c r="L125" s="38"/>
      <c r="M125" s="178" t="s">
        <v>1</v>
      </c>
      <c r="N125" s="179" t="s">
        <v>43</v>
      </c>
      <c r="O125" s="76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82" t="s">
        <v>884</v>
      </c>
      <c r="AT125" s="182" t="s">
        <v>131</v>
      </c>
      <c r="AU125" s="182" t="s">
        <v>88</v>
      </c>
      <c r="AY125" s="18" t="s">
        <v>129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8" t="s">
        <v>86</v>
      </c>
      <c r="BK125" s="183">
        <f>ROUND(I125*H125,2)</f>
        <v>0</v>
      </c>
      <c r="BL125" s="18" t="s">
        <v>884</v>
      </c>
      <c r="BM125" s="182" t="s">
        <v>899</v>
      </c>
    </row>
    <row r="126" s="2" customFormat="1">
      <c r="A126" s="37"/>
      <c r="B126" s="38"/>
      <c r="C126" s="37"/>
      <c r="D126" s="184" t="s">
        <v>138</v>
      </c>
      <c r="E126" s="37"/>
      <c r="F126" s="185" t="s">
        <v>900</v>
      </c>
      <c r="G126" s="37"/>
      <c r="H126" s="37"/>
      <c r="I126" s="186"/>
      <c r="J126" s="37"/>
      <c r="K126" s="37"/>
      <c r="L126" s="38"/>
      <c r="M126" s="187"/>
      <c r="N126" s="188"/>
      <c r="O126" s="76"/>
      <c r="P126" s="76"/>
      <c r="Q126" s="76"/>
      <c r="R126" s="76"/>
      <c r="S126" s="76"/>
      <c r="T126" s="7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138</v>
      </c>
      <c r="AU126" s="18" t="s">
        <v>88</v>
      </c>
    </row>
    <row r="127" s="2" customFormat="1" ht="16.5" customHeight="1">
      <c r="A127" s="37"/>
      <c r="B127" s="170"/>
      <c r="C127" s="171" t="s">
        <v>88</v>
      </c>
      <c r="D127" s="171" t="s">
        <v>131</v>
      </c>
      <c r="E127" s="172" t="s">
        <v>901</v>
      </c>
      <c r="F127" s="173" t="s">
        <v>902</v>
      </c>
      <c r="G127" s="174" t="s">
        <v>898</v>
      </c>
      <c r="H127" s="175">
        <v>1</v>
      </c>
      <c r="I127" s="176"/>
      <c r="J127" s="177">
        <f>ROUND(I127*H127,2)</f>
        <v>0</v>
      </c>
      <c r="K127" s="173" t="s">
        <v>135</v>
      </c>
      <c r="L127" s="38"/>
      <c r="M127" s="178" t="s">
        <v>1</v>
      </c>
      <c r="N127" s="179" t="s">
        <v>43</v>
      </c>
      <c r="O127" s="76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2" t="s">
        <v>884</v>
      </c>
      <c r="AT127" s="182" t="s">
        <v>131</v>
      </c>
      <c r="AU127" s="182" t="s">
        <v>88</v>
      </c>
      <c r="AY127" s="18" t="s">
        <v>129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8" t="s">
        <v>86</v>
      </c>
      <c r="BK127" s="183">
        <f>ROUND(I127*H127,2)</f>
        <v>0</v>
      </c>
      <c r="BL127" s="18" t="s">
        <v>884</v>
      </c>
      <c r="BM127" s="182" t="s">
        <v>903</v>
      </c>
    </row>
    <row r="128" s="2" customFormat="1">
      <c r="A128" s="37"/>
      <c r="B128" s="38"/>
      <c r="C128" s="37"/>
      <c r="D128" s="184" t="s">
        <v>138</v>
      </c>
      <c r="E128" s="37"/>
      <c r="F128" s="185" t="s">
        <v>904</v>
      </c>
      <c r="G128" s="37"/>
      <c r="H128" s="37"/>
      <c r="I128" s="186"/>
      <c r="J128" s="37"/>
      <c r="K128" s="37"/>
      <c r="L128" s="38"/>
      <c r="M128" s="187"/>
      <c r="N128" s="188"/>
      <c r="O128" s="76"/>
      <c r="P128" s="76"/>
      <c r="Q128" s="76"/>
      <c r="R128" s="76"/>
      <c r="S128" s="76"/>
      <c r="T128" s="7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8" t="s">
        <v>138</v>
      </c>
      <c r="AU128" s="18" t="s">
        <v>88</v>
      </c>
    </row>
    <row r="129" s="2" customFormat="1" ht="16.5" customHeight="1">
      <c r="A129" s="37"/>
      <c r="B129" s="170"/>
      <c r="C129" s="171" t="s">
        <v>149</v>
      </c>
      <c r="D129" s="171" t="s">
        <v>131</v>
      </c>
      <c r="E129" s="172" t="s">
        <v>905</v>
      </c>
      <c r="F129" s="173" t="s">
        <v>906</v>
      </c>
      <c r="G129" s="174" t="s">
        <v>898</v>
      </c>
      <c r="H129" s="175">
        <v>1</v>
      </c>
      <c r="I129" s="176"/>
      <c r="J129" s="177">
        <f>ROUND(I129*H129,2)</f>
        <v>0</v>
      </c>
      <c r="K129" s="173" t="s">
        <v>135</v>
      </c>
      <c r="L129" s="38"/>
      <c r="M129" s="178" t="s">
        <v>1</v>
      </c>
      <c r="N129" s="179" t="s">
        <v>43</v>
      </c>
      <c r="O129" s="76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2" t="s">
        <v>884</v>
      </c>
      <c r="AT129" s="182" t="s">
        <v>131</v>
      </c>
      <c r="AU129" s="182" t="s">
        <v>88</v>
      </c>
      <c r="AY129" s="18" t="s">
        <v>129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8" t="s">
        <v>86</v>
      </c>
      <c r="BK129" s="183">
        <f>ROUND(I129*H129,2)</f>
        <v>0</v>
      </c>
      <c r="BL129" s="18" t="s">
        <v>884</v>
      </c>
      <c r="BM129" s="182" t="s">
        <v>907</v>
      </c>
    </row>
    <row r="130" s="2" customFormat="1">
      <c r="A130" s="37"/>
      <c r="B130" s="38"/>
      <c r="C130" s="37"/>
      <c r="D130" s="184" t="s">
        <v>138</v>
      </c>
      <c r="E130" s="37"/>
      <c r="F130" s="185" t="s">
        <v>908</v>
      </c>
      <c r="G130" s="37"/>
      <c r="H130" s="37"/>
      <c r="I130" s="186"/>
      <c r="J130" s="37"/>
      <c r="K130" s="37"/>
      <c r="L130" s="38"/>
      <c r="M130" s="187"/>
      <c r="N130" s="188"/>
      <c r="O130" s="76"/>
      <c r="P130" s="76"/>
      <c r="Q130" s="76"/>
      <c r="R130" s="76"/>
      <c r="S130" s="76"/>
      <c r="T130" s="7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8" t="s">
        <v>138</v>
      </c>
      <c r="AU130" s="18" t="s">
        <v>88</v>
      </c>
    </row>
    <row r="131" s="2" customFormat="1" ht="16.5" customHeight="1">
      <c r="A131" s="37"/>
      <c r="B131" s="170"/>
      <c r="C131" s="171" t="s">
        <v>136</v>
      </c>
      <c r="D131" s="171" t="s">
        <v>131</v>
      </c>
      <c r="E131" s="172" t="s">
        <v>909</v>
      </c>
      <c r="F131" s="173" t="s">
        <v>910</v>
      </c>
      <c r="G131" s="174" t="s">
        <v>898</v>
      </c>
      <c r="H131" s="175">
        <v>1</v>
      </c>
      <c r="I131" s="176"/>
      <c r="J131" s="177">
        <f>ROUND(I131*H131,2)</f>
        <v>0</v>
      </c>
      <c r="K131" s="173" t="s">
        <v>135</v>
      </c>
      <c r="L131" s="38"/>
      <c r="M131" s="178" t="s">
        <v>1</v>
      </c>
      <c r="N131" s="179" t="s">
        <v>43</v>
      </c>
      <c r="O131" s="76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2" t="s">
        <v>884</v>
      </c>
      <c r="AT131" s="182" t="s">
        <v>131</v>
      </c>
      <c r="AU131" s="182" t="s">
        <v>88</v>
      </c>
      <c r="AY131" s="18" t="s">
        <v>129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8" t="s">
        <v>86</v>
      </c>
      <c r="BK131" s="183">
        <f>ROUND(I131*H131,2)</f>
        <v>0</v>
      </c>
      <c r="BL131" s="18" t="s">
        <v>884</v>
      </c>
      <c r="BM131" s="182" t="s">
        <v>911</v>
      </c>
    </row>
    <row r="132" s="2" customFormat="1">
      <c r="A132" s="37"/>
      <c r="B132" s="38"/>
      <c r="C132" s="37"/>
      <c r="D132" s="184" t="s">
        <v>138</v>
      </c>
      <c r="E132" s="37"/>
      <c r="F132" s="185" t="s">
        <v>912</v>
      </c>
      <c r="G132" s="37"/>
      <c r="H132" s="37"/>
      <c r="I132" s="186"/>
      <c r="J132" s="37"/>
      <c r="K132" s="37"/>
      <c r="L132" s="38"/>
      <c r="M132" s="187"/>
      <c r="N132" s="188"/>
      <c r="O132" s="76"/>
      <c r="P132" s="76"/>
      <c r="Q132" s="76"/>
      <c r="R132" s="76"/>
      <c r="S132" s="76"/>
      <c r="T132" s="7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8" t="s">
        <v>138</v>
      </c>
      <c r="AU132" s="18" t="s">
        <v>88</v>
      </c>
    </row>
    <row r="133" s="2" customFormat="1" ht="16.5" customHeight="1">
      <c r="A133" s="37"/>
      <c r="B133" s="170"/>
      <c r="C133" s="171" t="s">
        <v>158</v>
      </c>
      <c r="D133" s="171" t="s">
        <v>131</v>
      </c>
      <c r="E133" s="172" t="s">
        <v>913</v>
      </c>
      <c r="F133" s="173" t="s">
        <v>914</v>
      </c>
      <c r="G133" s="174" t="s">
        <v>898</v>
      </c>
      <c r="H133" s="175">
        <v>1</v>
      </c>
      <c r="I133" s="176"/>
      <c r="J133" s="177">
        <f>ROUND(I133*H133,2)</f>
        <v>0</v>
      </c>
      <c r="K133" s="173" t="s">
        <v>135</v>
      </c>
      <c r="L133" s="38"/>
      <c r="M133" s="178" t="s">
        <v>1</v>
      </c>
      <c r="N133" s="179" t="s">
        <v>43</v>
      </c>
      <c r="O133" s="76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2" t="s">
        <v>884</v>
      </c>
      <c r="AT133" s="182" t="s">
        <v>131</v>
      </c>
      <c r="AU133" s="182" t="s">
        <v>88</v>
      </c>
      <c r="AY133" s="18" t="s">
        <v>129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8" t="s">
        <v>86</v>
      </c>
      <c r="BK133" s="183">
        <f>ROUND(I133*H133,2)</f>
        <v>0</v>
      </c>
      <c r="BL133" s="18" t="s">
        <v>884</v>
      </c>
      <c r="BM133" s="182" t="s">
        <v>915</v>
      </c>
    </row>
    <row r="134" s="2" customFormat="1">
      <c r="A134" s="37"/>
      <c r="B134" s="38"/>
      <c r="C134" s="37"/>
      <c r="D134" s="184" t="s">
        <v>138</v>
      </c>
      <c r="E134" s="37"/>
      <c r="F134" s="185" t="s">
        <v>916</v>
      </c>
      <c r="G134" s="37"/>
      <c r="H134" s="37"/>
      <c r="I134" s="186"/>
      <c r="J134" s="37"/>
      <c r="K134" s="37"/>
      <c r="L134" s="38"/>
      <c r="M134" s="187"/>
      <c r="N134" s="188"/>
      <c r="O134" s="76"/>
      <c r="P134" s="76"/>
      <c r="Q134" s="76"/>
      <c r="R134" s="76"/>
      <c r="S134" s="76"/>
      <c r="T134" s="7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138</v>
      </c>
      <c r="AU134" s="18" t="s">
        <v>88</v>
      </c>
    </row>
    <row r="135" s="2" customFormat="1" ht="16.5" customHeight="1">
      <c r="A135" s="37"/>
      <c r="B135" s="170"/>
      <c r="C135" s="171" t="s">
        <v>163</v>
      </c>
      <c r="D135" s="171" t="s">
        <v>131</v>
      </c>
      <c r="E135" s="172" t="s">
        <v>917</v>
      </c>
      <c r="F135" s="173" t="s">
        <v>918</v>
      </c>
      <c r="G135" s="174" t="s">
        <v>919</v>
      </c>
      <c r="H135" s="175">
        <v>1</v>
      </c>
      <c r="I135" s="176"/>
      <c r="J135" s="177">
        <f>ROUND(I135*H135,2)</f>
        <v>0</v>
      </c>
      <c r="K135" s="173" t="s">
        <v>135</v>
      </c>
      <c r="L135" s="38"/>
      <c r="M135" s="178" t="s">
        <v>1</v>
      </c>
      <c r="N135" s="179" t="s">
        <v>43</v>
      </c>
      <c r="O135" s="76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2" t="s">
        <v>884</v>
      </c>
      <c r="AT135" s="182" t="s">
        <v>131</v>
      </c>
      <c r="AU135" s="182" t="s">
        <v>88</v>
      </c>
      <c r="AY135" s="18" t="s">
        <v>129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8" t="s">
        <v>86</v>
      </c>
      <c r="BK135" s="183">
        <f>ROUND(I135*H135,2)</f>
        <v>0</v>
      </c>
      <c r="BL135" s="18" t="s">
        <v>884</v>
      </c>
      <c r="BM135" s="182" t="s">
        <v>920</v>
      </c>
    </row>
    <row r="136" s="2" customFormat="1">
      <c r="A136" s="37"/>
      <c r="B136" s="38"/>
      <c r="C136" s="37"/>
      <c r="D136" s="184" t="s">
        <v>138</v>
      </c>
      <c r="E136" s="37"/>
      <c r="F136" s="185" t="s">
        <v>921</v>
      </c>
      <c r="G136" s="37"/>
      <c r="H136" s="37"/>
      <c r="I136" s="186"/>
      <c r="J136" s="37"/>
      <c r="K136" s="37"/>
      <c r="L136" s="38"/>
      <c r="M136" s="187"/>
      <c r="N136" s="188"/>
      <c r="O136" s="76"/>
      <c r="P136" s="76"/>
      <c r="Q136" s="76"/>
      <c r="R136" s="76"/>
      <c r="S136" s="76"/>
      <c r="T136" s="7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8" t="s">
        <v>138</v>
      </c>
      <c r="AU136" s="18" t="s">
        <v>88</v>
      </c>
    </row>
    <row r="137" s="12" customFormat="1" ht="22.8" customHeight="1">
      <c r="A137" s="12"/>
      <c r="B137" s="157"/>
      <c r="C137" s="12"/>
      <c r="D137" s="158" t="s">
        <v>77</v>
      </c>
      <c r="E137" s="168" t="s">
        <v>922</v>
      </c>
      <c r="F137" s="168" t="s">
        <v>923</v>
      </c>
      <c r="G137" s="12"/>
      <c r="H137" s="12"/>
      <c r="I137" s="160"/>
      <c r="J137" s="169">
        <f>BK137</f>
        <v>0</v>
      </c>
      <c r="K137" s="12"/>
      <c r="L137" s="157"/>
      <c r="M137" s="162"/>
      <c r="N137" s="163"/>
      <c r="O137" s="163"/>
      <c r="P137" s="164">
        <f>SUM(P138:P147)</f>
        <v>0</v>
      </c>
      <c r="Q137" s="163"/>
      <c r="R137" s="164">
        <f>SUM(R138:R147)</f>
        <v>0</v>
      </c>
      <c r="S137" s="163"/>
      <c r="T137" s="165">
        <f>SUM(T138:T147)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8" t="s">
        <v>158</v>
      </c>
      <c r="AT137" s="166" t="s">
        <v>77</v>
      </c>
      <c r="AU137" s="166" t="s">
        <v>86</v>
      </c>
      <c r="AY137" s="158" t="s">
        <v>129</v>
      </c>
      <c r="BK137" s="167">
        <f>SUM(BK138:BK147)</f>
        <v>0</v>
      </c>
    </row>
    <row r="138" s="2" customFormat="1" ht="16.5" customHeight="1">
      <c r="A138" s="37"/>
      <c r="B138" s="170"/>
      <c r="C138" s="171" t="s">
        <v>168</v>
      </c>
      <c r="D138" s="171" t="s">
        <v>131</v>
      </c>
      <c r="E138" s="172" t="s">
        <v>924</v>
      </c>
      <c r="F138" s="173" t="s">
        <v>923</v>
      </c>
      <c r="G138" s="174" t="s">
        <v>898</v>
      </c>
      <c r="H138" s="175">
        <v>1</v>
      </c>
      <c r="I138" s="176"/>
      <c r="J138" s="177">
        <f>ROUND(I138*H138,2)</f>
        <v>0</v>
      </c>
      <c r="K138" s="173" t="s">
        <v>135</v>
      </c>
      <c r="L138" s="38"/>
      <c r="M138" s="178" t="s">
        <v>1</v>
      </c>
      <c r="N138" s="179" t="s">
        <v>43</v>
      </c>
      <c r="O138" s="76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2" t="s">
        <v>884</v>
      </c>
      <c r="AT138" s="182" t="s">
        <v>131</v>
      </c>
      <c r="AU138" s="182" t="s">
        <v>88</v>
      </c>
      <c r="AY138" s="18" t="s">
        <v>129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8" t="s">
        <v>86</v>
      </c>
      <c r="BK138" s="183">
        <f>ROUND(I138*H138,2)</f>
        <v>0</v>
      </c>
      <c r="BL138" s="18" t="s">
        <v>884</v>
      </c>
      <c r="BM138" s="182" t="s">
        <v>925</v>
      </c>
    </row>
    <row r="139" s="2" customFormat="1">
      <c r="A139" s="37"/>
      <c r="B139" s="38"/>
      <c r="C139" s="37"/>
      <c r="D139" s="184" t="s">
        <v>138</v>
      </c>
      <c r="E139" s="37"/>
      <c r="F139" s="185" t="s">
        <v>926</v>
      </c>
      <c r="G139" s="37"/>
      <c r="H139" s="37"/>
      <c r="I139" s="186"/>
      <c r="J139" s="37"/>
      <c r="K139" s="37"/>
      <c r="L139" s="38"/>
      <c r="M139" s="187"/>
      <c r="N139" s="188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138</v>
      </c>
      <c r="AU139" s="18" t="s">
        <v>88</v>
      </c>
    </row>
    <row r="140" s="2" customFormat="1" ht="24.15" customHeight="1">
      <c r="A140" s="37"/>
      <c r="B140" s="170"/>
      <c r="C140" s="171" t="s">
        <v>173</v>
      </c>
      <c r="D140" s="171" t="s">
        <v>131</v>
      </c>
      <c r="E140" s="172" t="s">
        <v>927</v>
      </c>
      <c r="F140" s="173" t="s">
        <v>928</v>
      </c>
      <c r="G140" s="174" t="s">
        <v>898</v>
      </c>
      <c r="H140" s="175">
        <v>1</v>
      </c>
      <c r="I140" s="176"/>
      <c r="J140" s="177">
        <f>ROUND(I140*H140,2)</f>
        <v>0</v>
      </c>
      <c r="K140" s="173" t="s">
        <v>135</v>
      </c>
      <c r="L140" s="38"/>
      <c r="M140" s="178" t="s">
        <v>1</v>
      </c>
      <c r="N140" s="179" t="s">
        <v>43</v>
      </c>
      <c r="O140" s="76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2" t="s">
        <v>884</v>
      </c>
      <c r="AT140" s="182" t="s">
        <v>131</v>
      </c>
      <c r="AU140" s="182" t="s">
        <v>88</v>
      </c>
      <c r="AY140" s="18" t="s">
        <v>129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8" t="s">
        <v>86</v>
      </c>
      <c r="BK140" s="183">
        <f>ROUND(I140*H140,2)</f>
        <v>0</v>
      </c>
      <c r="BL140" s="18" t="s">
        <v>884</v>
      </c>
      <c r="BM140" s="182" t="s">
        <v>929</v>
      </c>
    </row>
    <row r="141" s="2" customFormat="1">
      <c r="A141" s="37"/>
      <c r="B141" s="38"/>
      <c r="C141" s="37"/>
      <c r="D141" s="184" t="s">
        <v>138</v>
      </c>
      <c r="E141" s="37"/>
      <c r="F141" s="185" t="s">
        <v>930</v>
      </c>
      <c r="G141" s="37"/>
      <c r="H141" s="37"/>
      <c r="I141" s="186"/>
      <c r="J141" s="37"/>
      <c r="K141" s="37"/>
      <c r="L141" s="38"/>
      <c r="M141" s="187"/>
      <c r="N141" s="188"/>
      <c r="O141" s="76"/>
      <c r="P141" s="76"/>
      <c r="Q141" s="76"/>
      <c r="R141" s="76"/>
      <c r="S141" s="76"/>
      <c r="T141" s="7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8" t="s">
        <v>138</v>
      </c>
      <c r="AU141" s="18" t="s">
        <v>88</v>
      </c>
    </row>
    <row r="142" s="2" customFormat="1" ht="16.5" customHeight="1">
      <c r="A142" s="37"/>
      <c r="B142" s="170"/>
      <c r="C142" s="171" t="s">
        <v>178</v>
      </c>
      <c r="D142" s="171" t="s">
        <v>131</v>
      </c>
      <c r="E142" s="172" t="s">
        <v>931</v>
      </c>
      <c r="F142" s="173" t="s">
        <v>932</v>
      </c>
      <c r="G142" s="174" t="s">
        <v>134</v>
      </c>
      <c r="H142" s="175">
        <v>1</v>
      </c>
      <c r="I142" s="176"/>
      <c r="J142" s="177">
        <f>ROUND(I142*H142,2)</f>
        <v>0</v>
      </c>
      <c r="K142" s="173" t="s">
        <v>135</v>
      </c>
      <c r="L142" s="38"/>
      <c r="M142" s="178" t="s">
        <v>1</v>
      </c>
      <c r="N142" s="179" t="s">
        <v>43</v>
      </c>
      <c r="O142" s="76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2" t="s">
        <v>884</v>
      </c>
      <c r="AT142" s="182" t="s">
        <v>131</v>
      </c>
      <c r="AU142" s="182" t="s">
        <v>88</v>
      </c>
      <c r="AY142" s="18" t="s">
        <v>129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8" t="s">
        <v>86</v>
      </c>
      <c r="BK142" s="183">
        <f>ROUND(I142*H142,2)</f>
        <v>0</v>
      </c>
      <c r="BL142" s="18" t="s">
        <v>884</v>
      </c>
      <c r="BM142" s="182" t="s">
        <v>933</v>
      </c>
    </row>
    <row r="143" s="2" customFormat="1">
      <c r="A143" s="37"/>
      <c r="B143" s="38"/>
      <c r="C143" s="37"/>
      <c r="D143" s="184" t="s">
        <v>138</v>
      </c>
      <c r="E143" s="37"/>
      <c r="F143" s="185" t="s">
        <v>934</v>
      </c>
      <c r="G143" s="37"/>
      <c r="H143" s="37"/>
      <c r="I143" s="186"/>
      <c r="J143" s="37"/>
      <c r="K143" s="37"/>
      <c r="L143" s="38"/>
      <c r="M143" s="187"/>
      <c r="N143" s="188"/>
      <c r="O143" s="76"/>
      <c r="P143" s="76"/>
      <c r="Q143" s="76"/>
      <c r="R143" s="76"/>
      <c r="S143" s="76"/>
      <c r="T143" s="7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8" t="s">
        <v>138</v>
      </c>
      <c r="AU143" s="18" t="s">
        <v>88</v>
      </c>
    </row>
    <row r="144" s="2" customFormat="1" ht="33" customHeight="1">
      <c r="A144" s="37"/>
      <c r="B144" s="170"/>
      <c r="C144" s="171" t="s">
        <v>183</v>
      </c>
      <c r="D144" s="171" t="s">
        <v>131</v>
      </c>
      <c r="E144" s="172" t="s">
        <v>935</v>
      </c>
      <c r="F144" s="173" t="s">
        <v>936</v>
      </c>
      <c r="G144" s="174" t="s">
        <v>898</v>
      </c>
      <c r="H144" s="175">
        <v>1</v>
      </c>
      <c r="I144" s="176"/>
      <c r="J144" s="177">
        <f>ROUND(I144*H144,2)</f>
        <v>0</v>
      </c>
      <c r="K144" s="173" t="s">
        <v>135</v>
      </c>
      <c r="L144" s="38"/>
      <c r="M144" s="178" t="s">
        <v>1</v>
      </c>
      <c r="N144" s="179" t="s">
        <v>43</v>
      </c>
      <c r="O144" s="76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2" t="s">
        <v>884</v>
      </c>
      <c r="AT144" s="182" t="s">
        <v>131</v>
      </c>
      <c r="AU144" s="182" t="s">
        <v>88</v>
      </c>
      <c r="AY144" s="18" t="s">
        <v>129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8" t="s">
        <v>86</v>
      </c>
      <c r="BK144" s="183">
        <f>ROUND(I144*H144,2)</f>
        <v>0</v>
      </c>
      <c r="BL144" s="18" t="s">
        <v>884</v>
      </c>
      <c r="BM144" s="182" t="s">
        <v>937</v>
      </c>
    </row>
    <row r="145" s="2" customFormat="1">
      <c r="A145" s="37"/>
      <c r="B145" s="38"/>
      <c r="C145" s="37"/>
      <c r="D145" s="184" t="s">
        <v>138</v>
      </c>
      <c r="E145" s="37"/>
      <c r="F145" s="185" t="s">
        <v>938</v>
      </c>
      <c r="G145" s="37"/>
      <c r="H145" s="37"/>
      <c r="I145" s="186"/>
      <c r="J145" s="37"/>
      <c r="K145" s="37"/>
      <c r="L145" s="38"/>
      <c r="M145" s="187"/>
      <c r="N145" s="188"/>
      <c r="O145" s="76"/>
      <c r="P145" s="76"/>
      <c r="Q145" s="76"/>
      <c r="R145" s="76"/>
      <c r="S145" s="76"/>
      <c r="T145" s="7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8" t="s">
        <v>138</v>
      </c>
      <c r="AU145" s="18" t="s">
        <v>88</v>
      </c>
    </row>
    <row r="146" s="2" customFormat="1" ht="37.8" customHeight="1">
      <c r="A146" s="37"/>
      <c r="B146" s="170"/>
      <c r="C146" s="171" t="s">
        <v>188</v>
      </c>
      <c r="D146" s="171" t="s">
        <v>131</v>
      </c>
      <c r="E146" s="172" t="s">
        <v>939</v>
      </c>
      <c r="F146" s="173" t="s">
        <v>940</v>
      </c>
      <c r="G146" s="174" t="s">
        <v>898</v>
      </c>
      <c r="H146" s="175">
        <v>1</v>
      </c>
      <c r="I146" s="176"/>
      <c r="J146" s="177">
        <f>ROUND(I146*H146,2)</f>
        <v>0</v>
      </c>
      <c r="K146" s="173" t="s">
        <v>135</v>
      </c>
      <c r="L146" s="38"/>
      <c r="M146" s="178" t="s">
        <v>1</v>
      </c>
      <c r="N146" s="179" t="s">
        <v>43</v>
      </c>
      <c r="O146" s="76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2" t="s">
        <v>884</v>
      </c>
      <c r="AT146" s="182" t="s">
        <v>131</v>
      </c>
      <c r="AU146" s="182" t="s">
        <v>88</v>
      </c>
      <c r="AY146" s="18" t="s">
        <v>129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8" t="s">
        <v>86</v>
      </c>
      <c r="BK146" s="183">
        <f>ROUND(I146*H146,2)</f>
        <v>0</v>
      </c>
      <c r="BL146" s="18" t="s">
        <v>884</v>
      </c>
      <c r="BM146" s="182" t="s">
        <v>941</v>
      </c>
    </row>
    <row r="147" s="2" customFormat="1">
      <c r="A147" s="37"/>
      <c r="B147" s="38"/>
      <c r="C147" s="37"/>
      <c r="D147" s="184" t="s">
        <v>138</v>
      </c>
      <c r="E147" s="37"/>
      <c r="F147" s="185" t="s">
        <v>942</v>
      </c>
      <c r="G147" s="37"/>
      <c r="H147" s="37"/>
      <c r="I147" s="186"/>
      <c r="J147" s="37"/>
      <c r="K147" s="37"/>
      <c r="L147" s="38"/>
      <c r="M147" s="187"/>
      <c r="N147" s="188"/>
      <c r="O147" s="76"/>
      <c r="P147" s="76"/>
      <c r="Q147" s="76"/>
      <c r="R147" s="76"/>
      <c r="S147" s="76"/>
      <c r="T147" s="7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8" t="s">
        <v>138</v>
      </c>
      <c r="AU147" s="18" t="s">
        <v>88</v>
      </c>
    </row>
    <row r="148" s="12" customFormat="1" ht="22.8" customHeight="1">
      <c r="A148" s="12"/>
      <c r="B148" s="157"/>
      <c r="C148" s="12"/>
      <c r="D148" s="158" t="s">
        <v>77</v>
      </c>
      <c r="E148" s="168" t="s">
        <v>943</v>
      </c>
      <c r="F148" s="168" t="s">
        <v>944</v>
      </c>
      <c r="G148" s="12"/>
      <c r="H148" s="12"/>
      <c r="I148" s="160"/>
      <c r="J148" s="169">
        <f>BK148</f>
        <v>0</v>
      </c>
      <c r="K148" s="12"/>
      <c r="L148" s="157"/>
      <c r="M148" s="162"/>
      <c r="N148" s="163"/>
      <c r="O148" s="163"/>
      <c r="P148" s="164">
        <f>SUM(P149:P154)</f>
        <v>0</v>
      </c>
      <c r="Q148" s="163"/>
      <c r="R148" s="164">
        <f>SUM(R149:R154)</f>
        <v>0</v>
      </c>
      <c r="S148" s="163"/>
      <c r="T148" s="165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8" t="s">
        <v>158</v>
      </c>
      <c r="AT148" s="166" t="s">
        <v>77</v>
      </c>
      <c r="AU148" s="166" t="s">
        <v>86</v>
      </c>
      <c r="AY148" s="158" t="s">
        <v>129</v>
      </c>
      <c r="BK148" s="167">
        <f>SUM(BK149:BK154)</f>
        <v>0</v>
      </c>
    </row>
    <row r="149" s="2" customFormat="1" ht="16.5" customHeight="1">
      <c r="A149" s="37"/>
      <c r="B149" s="170"/>
      <c r="C149" s="171" t="s">
        <v>8</v>
      </c>
      <c r="D149" s="171" t="s">
        <v>131</v>
      </c>
      <c r="E149" s="172" t="s">
        <v>945</v>
      </c>
      <c r="F149" s="173" t="s">
        <v>946</v>
      </c>
      <c r="G149" s="174" t="s">
        <v>134</v>
      </c>
      <c r="H149" s="175">
        <v>6</v>
      </c>
      <c r="I149" s="176"/>
      <c r="J149" s="177">
        <f>ROUND(I149*H149,2)</f>
        <v>0</v>
      </c>
      <c r="K149" s="173" t="s">
        <v>135</v>
      </c>
      <c r="L149" s="38"/>
      <c r="M149" s="178" t="s">
        <v>1</v>
      </c>
      <c r="N149" s="179" t="s">
        <v>43</v>
      </c>
      <c r="O149" s="76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2" t="s">
        <v>884</v>
      </c>
      <c r="AT149" s="182" t="s">
        <v>131</v>
      </c>
      <c r="AU149" s="182" t="s">
        <v>88</v>
      </c>
      <c r="AY149" s="18" t="s">
        <v>129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8" t="s">
        <v>86</v>
      </c>
      <c r="BK149" s="183">
        <f>ROUND(I149*H149,2)</f>
        <v>0</v>
      </c>
      <c r="BL149" s="18" t="s">
        <v>884</v>
      </c>
      <c r="BM149" s="182" t="s">
        <v>947</v>
      </c>
    </row>
    <row r="150" s="2" customFormat="1">
      <c r="A150" s="37"/>
      <c r="B150" s="38"/>
      <c r="C150" s="37"/>
      <c r="D150" s="184" t="s">
        <v>138</v>
      </c>
      <c r="E150" s="37"/>
      <c r="F150" s="185" t="s">
        <v>948</v>
      </c>
      <c r="G150" s="37"/>
      <c r="H150" s="37"/>
      <c r="I150" s="186"/>
      <c r="J150" s="37"/>
      <c r="K150" s="37"/>
      <c r="L150" s="38"/>
      <c r="M150" s="187"/>
      <c r="N150" s="188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138</v>
      </c>
      <c r="AU150" s="18" t="s">
        <v>88</v>
      </c>
    </row>
    <row r="151" s="2" customFormat="1" ht="16.5" customHeight="1">
      <c r="A151" s="37"/>
      <c r="B151" s="170"/>
      <c r="C151" s="171" t="s">
        <v>198</v>
      </c>
      <c r="D151" s="171" t="s">
        <v>131</v>
      </c>
      <c r="E151" s="172" t="s">
        <v>949</v>
      </c>
      <c r="F151" s="173" t="s">
        <v>950</v>
      </c>
      <c r="G151" s="174" t="s">
        <v>898</v>
      </c>
      <c r="H151" s="175">
        <v>1</v>
      </c>
      <c r="I151" s="176"/>
      <c r="J151" s="177">
        <f>ROUND(I151*H151,2)</f>
        <v>0</v>
      </c>
      <c r="K151" s="173" t="s">
        <v>135</v>
      </c>
      <c r="L151" s="38"/>
      <c r="M151" s="178" t="s">
        <v>1</v>
      </c>
      <c r="N151" s="179" t="s">
        <v>43</v>
      </c>
      <c r="O151" s="76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82" t="s">
        <v>884</v>
      </c>
      <c r="AT151" s="182" t="s">
        <v>131</v>
      </c>
      <c r="AU151" s="182" t="s">
        <v>88</v>
      </c>
      <c r="AY151" s="18" t="s">
        <v>129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8" t="s">
        <v>86</v>
      </c>
      <c r="BK151" s="183">
        <f>ROUND(I151*H151,2)</f>
        <v>0</v>
      </c>
      <c r="BL151" s="18" t="s">
        <v>884</v>
      </c>
      <c r="BM151" s="182" t="s">
        <v>951</v>
      </c>
    </row>
    <row r="152" s="2" customFormat="1">
      <c r="A152" s="37"/>
      <c r="B152" s="38"/>
      <c r="C152" s="37"/>
      <c r="D152" s="184" t="s">
        <v>138</v>
      </c>
      <c r="E152" s="37"/>
      <c r="F152" s="185" t="s">
        <v>952</v>
      </c>
      <c r="G152" s="37"/>
      <c r="H152" s="37"/>
      <c r="I152" s="186"/>
      <c r="J152" s="37"/>
      <c r="K152" s="37"/>
      <c r="L152" s="38"/>
      <c r="M152" s="187"/>
      <c r="N152" s="188"/>
      <c r="O152" s="76"/>
      <c r="P152" s="76"/>
      <c r="Q152" s="76"/>
      <c r="R152" s="76"/>
      <c r="S152" s="76"/>
      <c r="T152" s="7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8" t="s">
        <v>138</v>
      </c>
      <c r="AU152" s="18" t="s">
        <v>88</v>
      </c>
    </row>
    <row r="153" s="2" customFormat="1" ht="16.5" customHeight="1">
      <c r="A153" s="37"/>
      <c r="B153" s="170"/>
      <c r="C153" s="171" t="s">
        <v>204</v>
      </c>
      <c r="D153" s="171" t="s">
        <v>131</v>
      </c>
      <c r="E153" s="172" t="s">
        <v>953</v>
      </c>
      <c r="F153" s="173" t="s">
        <v>954</v>
      </c>
      <c r="G153" s="174" t="s">
        <v>898</v>
      </c>
      <c r="H153" s="175">
        <v>1</v>
      </c>
      <c r="I153" s="176"/>
      <c r="J153" s="177">
        <f>ROUND(I153*H153,2)</f>
        <v>0</v>
      </c>
      <c r="K153" s="173" t="s">
        <v>135</v>
      </c>
      <c r="L153" s="38"/>
      <c r="M153" s="178" t="s">
        <v>1</v>
      </c>
      <c r="N153" s="179" t="s">
        <v>43</v>
      </c>
      <c r="O153" s="76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2" t="s">
        <v>884</v>
      </c>
      <c r="AT153" s="182" t="s">
        <v>131</v>
      </c>
      <c r="AU153" s="182" t="s">
        <v>88</v>
      </c>
      <c r="AY153" s="18" t="s">
        <v>129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8" t="s">
        <v>86</v>
      </c>
      <c r="BK153" s="183">
        <f>ROUND(I153*H153,2)</f>
        <v>0</v>
      </c>
      <c r="BL153" s="18" t="s">
        <v>884</v>
      </c>
      <c r="BM153" s="182" t="s">
        <v>955</v>
      </c>
    </row>
    <row r="154" s="2" customFormat="1">
      <c r="A154" s="37"/>
      <c r="B154" s="38"/>
      <c r="C154" s="37"/>
      <c r="D154" s="184" t="s">
        <v>138</v>
      </c>
      <c r="E154" s="37"/>
      <c r="F154" s="185" t="s">
        <v>956</v>
      </c>
      <c r="G154" s="37"/>
      <c r="H154" s="37"/>
      <c r="I154" s="186"/>
      <c r="J154" s="37"/>
      <c r="K154" s="37"/>
      <c r="L154" s="38"/>
      <c r="M154" s="187"/>
      <c r="N154" s="188"/>
      <c r="O154" s="76"/>
      <c r="P154" s="76"/>
      <c r="Q154" s="76"/>
      <c r="R154" s="76"/>
      <c r="S154" s="76"/>
      <c r="T154" s="7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8" t="s">
        <v>138</v>
      </c>
      <c r="AU154" s="18" t="s">
        <v>88</v>
      </c>
    </row>
    <row r="155" s="12" customFormat="1" ht="22.8" customHeight="1">
      <c r="A155" s="12"/>
      <c r="B155" s="157"/>
      <c r="C155" s="12"/>
      <c r="D155" s="158" t="s">
        <v>77</v>
      </c>
      <c r="E155" s="168" t="s">
        <v>957</v>
      </c>
      <c r="F155" s="168" t="s">
        <v>958</v>
      </c>
      <c r="G155" s="12"/>
      <c r="H155" s="12"/>
      <c r="I155" s="160"/>
      <c r="J155" s="169">
        <f>BK155</f>
        <v>0</v>
      </c>
      <c r="K155" s="12"/>
      <c r="L155" s="157"/>
      <c r="M155" s="162"/>
      <c r="N155" s="163"/>
      <c r="O155" s="163"/>
      <c r="P155" s="164">
        <f>SUM(P156:P157)</f>
        <v>0</v>
      </c>
      <c r="Q155" s="163"/>
      <c r="R155" s="164">
        <f>SUM(R156:R157)</f>
        <v>0</v>
      </c>
      <c r="S155" s="163"/>
      <c r="T155" s="165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58" t="s">
        <v>158</v>
      </c>
      <c r="AT155" s="166" t="s">
        <v>77</v>
      </c>
      <c r="AU155" s="166" t="s">
        <v>86</v>
      </c>
      <c r="AY155" s="158" t="s">
        <v>129</v>
      </c>
      <c r="BK155" s="167">
        <f>SUM(BK156:BK157)</f>
        <v>0</v>
      </c>
    </row>
    <row r="156" s="2" customFormat="1" ht="16.5" customHeight="1">
      <c r="A156" s="37"/>
      <c r="B156" s="170"/>
      <c r="C156" s="171" t="s">
        <v>214</v>
      </c>
      <c r="D156" s="171" t="s">
        <v>131</v>
      </c>
      <c r="E156" s="172" t="s">
        <v>959</v>
      </c>
      <c r="F156" s="173" t="s">
        <v>958</v>
      </c>
      <c r="G156" s="174" t="s">
        <v>898</v>
      </c>
      <c r="H156" s="175">
        <v>1</v>
      </c>
      <c r="I156" s="176"/>
      <c r="J156" s="177">
        <f>ROUND(I156*H156,2)</f>
        <v>0</v>
      </c>
      <c r="K156" s="173" t="s">
        <v>135</v>
      </c>
      <c r="L156" s="38"/>
      <c r="M156" s="178" t="s">
        <v>1</v>
      </c>
      <c r="N156" s="179" t="s">
        <v>43</v>
      </c>
      <c r="O156" s="76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2" t="s">
        <v>884</v>
      </c>
      <c r="AT156" s="182" t="s">
        <v>131</v>
      </c>
      <c r="AU156" s="182" t="s">
        <v>88</v>
      </c>
      <c r="AY156" s="18" t="s">
        <v>129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8" t="s">
        <v>86</v>
      </c>
      <c r="BK156" s="183">
        <f>ROUND(I156*H156,2)</f>
        <v>0</v>
      </c>
      <c r="BL156" s="18" t="s">
        <v>884</v>
      </c>
      <c r="BM156" s="182" t="s">
        <v>960</v>
      </c>
    </row>
    <row r="157" s="2" customFormat="1">
      <c r="A157" s="37"/>
      <c r="B157" s="38"/>
      <c r="C157" s="37"/>
      <c r="D157" s="184" t="s">
        <v>138</v>
      </c>
      <c r="E157" s="37"/>
      <c r="F157" s="185" t="s">
        <v>961</v>
      </c>
      <c r="G157" s="37"/>
      <c r="H157" s="37"/>
      <c r="I157" s="186"/>
      <c r="J157" s="37"/>
      <c r="K157" s="37"/>
      <c r="L157" s="38"/>
      <c r="M157" s="187"/>
      <c r="N157" s="188"/>
      <c r="O157" s="76"/>
      <c r="P157" s="76"/>
      <c r="Q157" s="76"/>
      <c r="R157" s="76"/>
      <c r="S157" s="76"/>
      <c r="T157" s="7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8" t="s">
        <v>138</v>
      </c>
      <c r="AU157" s="18" t="s">
        <v>88</v>
      </c>
    </row>
    <row r="158" s="12" customFormat="1" ht="22.8" customHeight="1">
      <c r="A158" s="12"/>
      <c r="B158" s="157"/>
      <c r="C158" s="12"/>
      <c r="D158" s="158" t="s">
        <v>77</v>
      </c>
      <c r="E158" s="168" t="s">
        <v>962</v>
      </c>
      <c r="F158" s="168" t="s">
        <v>963</v>
      </c>
      <c r="G158" s="12"/>
      <c r="H158" s="12"/>
      <c r="I158" s="160"/>
      <c r="J158" s="169">
        <f>BK158</f>
        <v>0</v>
      </c>
      <c r="K158" s="12"/>
      <c r="L158" s="157"/>
      <c r="M158" s="162"/>
      <c r="N158" s="163"/>
      <c r="O158" s="163"/>
      <c r="P158" s="164">
        <f>SUM(P159:P166)</f>
        <v>0</v>
      </c>
      <c r="Q158" s="163"/>
      <c r="R158" s="164">
        <f>SUM(R159:R166)</f>
        <v>0</v>
      </c>
      <c r="S158" s="163"/>
      <c r="T158" s="165">
        <f>SUM(T159:T166)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58" t="s">
        <v>158</v>
      </c>
      <c r="AT158" s="166" t="s">
        <v>77</v>
      </c>
      <c r="AU158" s="166" t="s">
        <v>86</v>
      </c>
      <c r="AY158" s="158" t="s">
        <v>129</v>
      </c>
      <c r="BK158" s="167">
        <f>SUM(BK159:BK166)</f>
        <v>0</v>
      </c>
    </row>
    <row r="159" s="2" customFormat="1" ht="16.5" customHeight="1">
      <c r="A159" s="37"/>
      <c r="B159" s="170"/>
      <c r="C159" s="171" t="s">
        <v>219</v>
      </c>
      <c r="D159" s="171" t="s">
        <v>131</v>
      </c>
      <c r="E159" s="172" t="s">
        <v>964</v>
      </c>
      <c r="F159" s="173" t="s">
        <v>963</v>
      </c>
      <c r="G159" s="174" t="s">
        <v>898</v>
      </c>
      <c r="H159" s="175">
        <v>1</v>
      </c>
      <c r="I159" s="176"/>
      <c r="J159" s="177">
        <f>ROUND(I159*H159,2)</f>
        <v>0</v>
      </c>
      <c r="K159" s="173" t="s">
        <v>135</v>
      </c>
      <c r="L159" s="38"/>
      <c r="M159" s="178" t="s">
        <v>1</v>
      </c>
      <c r="N159" s="179" t="s">
        <v>43</v>
      </c>
      <c r="O159" s="76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2" t="s">
        <v>884</v>
      </c>
      <c r="AT159" s="182" t="s">
        <v>131</v>
      </c>
      <c r="AU159" s="182" t="s">
        <v>88</v>
      </c>
      <c r="AY159" s="18" t="s">
        <v>129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8" t="s">
        <v>86</v>
      </c>
      <c r="BK159" s="183">
        <f>ROUND(I159*H159,2)</f>
        <v>0</v>
      </c>
      <c r="BL159" s="18" t="s">
        <v>884</v>
      </c>
      <c r="BM159" s="182" t="s">
        <v>965</v>
      </c>
    </row>
    <row r="160" s="2" customFormat="1">
      <c r="A160" s="37"/>
      <c r="B160" s="38"/>
      <c r="C160" s="37"/>
      <c r="D160" s="184" t="s">
        <v>138</v>
      </c>
      <c r="E160" s="37"/>
      <c r="F160" s="185" t="s">
        <v>966</v>
      </c>
      <c r="G160" s="37"/>
      <c r="H160" s="37"/>
      <c r="I160" s="186"/>
      <c r="J160" s="37"/>
      <c r="K160" s="37"/>
      <c r="L160" s="38"/>
      <c r="M160" s="187"/>
      <c r="N160" s="188"/>
      <c r="O160" s="76"/>
      <c r="P160" s="76"/>
      <c r="Q160" s="76"/>
      <c r="R160" s="76"/>
      <c r="S160" s="76"/>
      <c r="T160" s="7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8" t="s">
        <v>138</v>
      </c>
      <c r="AU160" s="18" t="s">
        <v>88</v>
      </c>
    </row>
    <row r="161" s="2" customFormat="1" ht="16.5" customHeight="1">
      <c r="A161" s="37"/>
      <c r="B161" s="170"/>
      <c r="C161" s="171" t="s">
        <v>224</v>
      </c>
      <c r="D161" s="171" t="s">
        <v>131</v>
      </c>
      <c r="E161" s="172" t="s">
        <v>967</v>
      </c>
      <c r="F161" s="173" t="s">
        <v>968</v>
      </c>
      <c r="G161" s="174" t="s">
        <v>898</v>
      </c>
      <c r="H161" s="175">
        <v>1</v>
      </c>
      <c r="I161" s="176"/>
      <c r="J161" s="177">
        <f>ROUND(I161*H161,2)</f>
        <v>0</v>
      </c>
      <c r="K161" s="173" t="s">
        <v>135</v>
      </c>
      <c r="L161" s="38"/>
      <c r="M161" s="178" t="s">
        <v>1</v>
      </c>
      <c r="N161" s="179" t="s">
        <v>43</v>
      </c>
      <c r="O161" s="76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2" t="s">
        <v>884</v>
      </c>
      <c r="AT161" s="182" t="s">
        <v>131</v>
      </c>
      <c r="AU161" s="182" t="s">
        <v>88</v>
      </c>
      <c r="AY161" s="18" t="s">
        <v>129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8" t="s">
        <v>86</v>
      </c>
      <c r="BK161" s="183">
        <f>ROUND(I161*H161,2)</f>
        <v>0</v>
      </c>
      <c r="BL161" s="18" t="s">
        <v>884</v>
      </c>
      <c r="BM161" s="182" t="s">
        <v>969</v>
      </c>
    </row>
    <row r="162" s="2" customFormat="1">
      <c r="A162" s="37"/>
      <c r="B162" s="38"/>
      <c r="C162" s="37"/>
      <c r="D162" s="184" t="s">
        <v>138</v>
      </c>
      <c r="E162" s="37"/>
      <c r="F162" s="185" t="s">
        <v>970</v>
      </c>
      <c r="G162" s="37"/>
      <c r="H162" s="37"/>
      <c r="I162" s="186"/>
      <c r="J162" s="37"/>
      <c r="K162" s="37"/>
      <c r="L162" s="38"/>
      <c r="M162" s="187"/>
      <c r="N162" s="188"/>
      <c r="O162" s="76"/>
      <c r="P162" s="76"/>
      <c r="Q162" s="76"/>
      <c r="R162" s="76"/>
      <c r="S162" s="76"/>
      <c r="T162" s="7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8" t="s">
        <v>138</v>
      </c>
      <c r="AU162" s="18" t="s">
        <v>88</v>
      </c>
    </row>
    <row r="163" s="2" customFormat="1" ht="16.5" customHeight="1">
      <c r="A163" s="37"/>
      <c r="B163" s="170"/>
      <c r="C163" s="171" t="s">
        <v>235</v>
      </c>
      <c r="D163" s="171" t="s">
        <v>131</v>
      </c>
      <c r="E163" s="172" t="s">
        <v>971</v>
      </c>
      <c r="F163" s="173" t="s">
        <v>972</v>
      </c>
      <c r="G163" s="174" t="s">
        <v>898</v>
      </c>
      <c r="H163" s="175">
        <v>1</v>
      </c>
      <c r="I163" s="176"/>
      <c r="J163" s="177">
        <f>ROUND(I163*H163,2)</f>
        <v>0</v>
      </c>
      <c r="K163" s="173" t="s">
        <v>135</v>
      </c>
      <c r="L163" s="38"/>
      <c r="M163" s="178" t="s">
        <v>1</v>
      </c>
      <c r="N163" s="179" t="s">
        <v>43</v>
      </c>
      <c r="O163" s="76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82" t="s">
        <v>884</v>
      </c>
      <c r="AT163" s="182" t="s">
        <v>131</v>
      </c>
      <c r="AU163" s="182" t="s">
        <v>88</v>
      </c>
      <c r="AY163" s="18" t="s">
        <v>129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8" t="s">
        <v>86</v>
      </c>
      <c r="BK163" s="183">
        <f>ROUND(I163*H163,2)</f>
        <v>0</v>
      </c>
      <c r="BL163" s="18" t="s">
        <v>884</v>
      </c>
      <c r="BM163" s="182" t="s">
        <v>973</v>
      </c>
    </row>
    <row r="164" s="2" customFormat="1">
      <c r="A164" s="37"/>
      <c r="B164" s="38"/>
      <c r="C164" s="37"/>
      <c r="D164" s="184" t="s">
        <v>138</v>
      </c>
      <c r="E164" s="37"/>
      <c r="F164" s="185" t="s">
        <v>974</v>
      </c>
      <c r="G164" s="37"/>
      <c r="H164" s="37"/>
      <c r="I164" s="186"/>
      <c r="J164" s="37"/>
      <c r="K164" s="37"/>
      <c r="L164" s="38"/>
      <c r="M164" s="187"/>
      <c r="N164" s="188"/>
      <c r="O164" s="76"/>
      <c r="P164" s="76"/>
      <c r="Q164" s="76"/>
      <c r="R164" s="76"/>
      <c r="S164" s="76"/>
      <c r="T164" s="7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8" t="s">
        <v>138</v>
      </c>
      <c r="AU164" s="18" t="s">
        <v>88</v>
      </c>
    </row>
    <row r="165" s="2" customFormat="1" ht="24.15" customHeight="1">
      <c r="A165" s="37"/>
      <c r="B165" s="170"/>
      <c r="C165" s="171" t="s">
        <v>241</v>
      </c>
      <c r="D165" s="171" t="s">
        <v>131</v>
      </c>
      <c r="E165" s="172" t="s">
        <v>975</v>
      </c>
      <c r="F165" s="173" t="s">
        <v>976</v>
      </c>
      <c r="G165" s="174" t="s">
        <v>898</v>
      </c>
      <c r="H165" s="175">
        <v>1</v>
      </c>
      <c r="I165" s="176"/>
      <c r="J165" s="177">
        <f>ROUND(I165*H165,2)</f>
        <v>0</v>
      </c>
      <c r="K165" s="173" t="s">
        <v>135</v>
      </c>
      <c r="L165" s="38"/>
      <c r="M165" s="178" t="s">
        <v>1</v>
      </c>
      <c r="N165" s="179" t="s">
        <v>43</v>
      </c>
      <c r="O165" s="76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2" t="s">
        <v>884</v>
      </c>
      <c r="AT165" s="182" t="s">
        <v>131</v>
      </c>
      <c r="AU165" s="182" t="s">
        <v>88</v>
      </c>
      <c r="AY165" s="18" t="s">
        <v>129</v>
      </c>
      <c r="BE165" s="183">
        <f>IF(N165="základní",J165,0)</f>
        <v>0</v>
      </c>
      <c r="BF165" s="183">
        <f>IF(N165="snížená",J165,0)</f>
        <v>0</v>
      </c>
      <c r="BG165" s="183">
        <f>IF(N165="zákl. přenesená",J165,0)</f>
        <v>0</v>
      </c>
      <c r="BH165" s="183">
        <f>IF(N165="sníž. přenesená",J165,0)</f>
        <v>0</v>
      </c>
      <c r="BI165" s="183">
        <f>IF(N165="nulová",J165,0)</f>
        <v>0</v>
      </c>
      <c r="BJ165" s="18" t="s">
        <v>86</v>
      </c>
      <c r="BK165" s="183">
        <f>ROUND(I165*H165,2)</f>
        <v>0</v>
      </c>
      <c r="BL165" s="18" t="s">
        <v>884</v>
      </c>
      <c r="BM165" s="182" t="s">
        <v>977</v>
      </c>
    </row>
    <row r="166" s="2" customFormat="1">
      <c r="A166" s="37"/>
      <c r="B166" s="38"/>
      <c r="C166" s="37"/>
      <c r="D166" s="184" t="s">
        <v>138</v>
      </c>
      <c r="E166" s="37"/>
      <c r="F166" s="185" t="s">
        <v>978</v>
      </c>
      <c r="G166" s="37"/>
      <c r="H166" s="37"/>
      <c r="I166" s="186"/>
      <c r="J166" s="37"/>
      <c r="K166" s="37"/>
      <c r="L166" s="38"/>
      <c r="M166" s="228"/>
      <c r="N166" s="229"/>
      <c r="O166" s="230"/>
      <c r="P166" s="230"/>
      <c r="Q166" s="230"/>
      <c r="R166" s="230"/>
      <c r="S166" s="230"/>
      <c r="T166" s="23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8" t="s">
        <v>138</v>
      </c>
      <c r="AU166" s="18" t="s">
        <v>88</v>
      </c>
    </row>
    <row r="167" s="2" customFormat="1" ht="6.96" customHeight="1">
      <c r="A167" s="37"/>
      <c r="B167" s="59"/>
      <c r="C167" s="60"/>
      <c r="D167" s="60"/>
      <c r="E167" s="60"/>
      <c r="F167" s="60"/>
      <c r="G167" s="60"/>
      <c r="H167" s="60"/>
      <c r="I167" s="60"/>
      <c r="J167" s="60"/>
      <c r="K167" s="60"/>
      <c r="L167" s="38"/>
      <c r="M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</sheetData>
  <autoFilter ref="C121:K16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5_02/012164000"/>
    <hyperlink ref="F128" r:id="rId2" display="https://podminky.urs.cz/item/CS_URS_2025_02/012344000"/>
    <hyperlink ref="F130" r:id="rId3" display="https://podminky.urs.cz/item/CS_URS_2025_02/012444000"/>
    <hyperlink ref="F132" r:id="rId4" display="https://podminky.urs.cz/item/CS_URS_2025_02/013254000"/>
    <hyperlink ref="F134" r:id="rId5" display="https://podminky.urs.cz/item/CS_URS_2025_02/013274000"/>
    <hyperlink ref="F136" r:id="rId6" display="https://podminky.urs.cz/item/CS_URS_2025_02/013284000"/>
    <hyperlink ref="F139" r:id="rId7" display="https://podminky.urs.cz/item/CS_URS_2025_02/030001000"/>
    <hyperlink ref="F141" r:id="rId8" display="https://podminky.urs.cz/item/CS_URS_2025_02/032903000"/>
    <hyperlink ref="F143" r:id="rId9" display="https://podminky.urs.cz/item/CS_URS_2025_02/034503000"/>
    <hyperlink ref="F145" r:id="rId10" display="https://podminky.urs.cz/item/CS_URS_2025_02/035103000"/>
    <hyperlink ref="F147" r:id="rId11" display="https://podminky.urs.cz/item/CS_URS_2025_02/039203000"/>
    <hyperlink ref="F150" r:id="rId12" display="https://podminky.urs.cz/item/CS_URS_2025_02/043154000"/>
    <hyperlink ref="F152" r:id="rId13" display="https://podminky.urs.cz/item/CS_URS_2025_02/045203000"/>
    <hyperlink ref="F154" r:id="rId14" display="https://podminky.urs.cz/item/CS_URS_2025_02/045303000"/>
    <hyperlink ref="F157" r:id="rId15" display="https://podminky.urs.cz/item/CS_URS_2025_02/060001000"/>
    <hyperlink ref="F160" r:id="rId16" display="https://podminky.urs.cz/item/CS_URS_2025_02/070001000"/>
    <hyperlink ref="F162" r:id="rId17" display="https://podminky.urs.cz/item/CS_URS_2025_02/072103000"/>
    <hyperlink ref="F164" r:id="rId18" display="https://podminky.urs.cz/item/CS_URS_2025_02/072203000"/>
    <hyperlink ref="F166" r:id="rId19" display="https://podminky.urs.cz/item/CS_URS_2025_02/07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JITKA-PC\Jitka</dc:creator>
  <cp:lastModifiedBy>JITKA-PC\Jitka</cp:lastModifiedBy>
  <dcterms:created xsi:type="dcterms:W3CDTF">2025-08-28T16:05:50Z</dcterms:created>
  <dcterms:modified xsi:type="dcterms:W3CDTF">2025-08-28T16:05:54Z</dcterms:modified>
</cp:coreProperties>
</file>