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Daniel Polič\Vinoř_Bohdanečská\"/>
    </mc:Choice>
  </mc:AlternateContent>
  <bookViews>
    <workbookView xWindow="0" yWindow="0" windowWidth="0" windowHeight="0"/>
  </bookViews>
  <sheets>
    <sheet name="Rekapitulace stavby" sheetId="1" r:id="rId1"/>
    <sheet name="SO 100 - Oprava chodníku" sheetId="2" r:id="rId2"/>
    <sheet name="VRN - Vedlejší a ostatní 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'SO 100 - Oprava chodníku'!$C$126:$K$384</definedName>
    <definedName name="_xlnm.Print_Area" localSheetId="1">'SO 100 - Oprava chodníku'!$C$4:$J$76,'SO 100 - Oprava chodníku'!$C$82:$J$108,'SO 100 - Oprava chodníku'!$C$114:$K$384</definedName>
    <definedName name="_xlnm.Print_Titles" localSheetId="1">'SO 100 - Oprava chodníku'!$126:$126</definedName>
    <definedName name="_xlnm._FilterDatabase" localSheetId="2" hidden="1">'VRN - Vedlejší a ostatní ...'!$C$121:$K$155</definedName>
    <definedName name="_xlnm.Print_Area" localSheetId="2">'VRN - Vedlejší a ostatní ...'!$C$4:$J$76,'VRN - Vedlejší a ostatní ...'!$C$82:$J$103,'VRN - Vedlejší a ostatní ...'!$C$109:$K$155</definedName>
    <definedName name="_xlnm.Print_Titles" localSheetId="2">'VRN - Vedlejší a ostatní ...'!$121:$121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7"/>
  <c r="BH147"/>
  <c r="BG147"/>
  <c r="BF147"/>
  <c r="T147"/>
  <c r="T146"/>
  <c r="R147"/>
  <c r="R146"/>
  <c r="P147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6"/>
  <c r="BH136"/>
  <c r="BG136"/>
  <c r="BF136"/>
  <c r="T136"/>
  <c r="R136"/>
  <c r="P136"/>
  <c r="BI134"/>
  <c r="BH134"/>
  <c r="BG134"/>
  <c r="BF134"/>
  <c r="T134"/>
  <c r="R134"/>
  <c r="P134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J119"/>
  <c r="J118"/>
  <c r="F118"/>
  <c r="F116"/>
  <c r="E114"/>
  <c r="J92"/>
  <c r="J91"/>
  <c r="F91"/>
  <c r="F89"/>
  <c r="E87"/>
  <c r="J18"/>
  <c r="E18"/>
  <c r="F119"/>
  <c r="J17"/>
  <c r="J12"/>
  <c r="J89"/>
  <c r="E7"/>
  <c r="E112"/>
  <c i="2" r="J37"/>
  <c r="J36"/>
  <c i="1" r="AY95"/>
  <c i="2" r="J35"/>
  <c i="1" r="AX95"/>
  <c i="2" r="BI382"/>
  <c r="BH382"/>
  <c r="BG382"/>
  <c r="BF382"/>
  <c r="T382"/>
  <c r="R382"/>
  <c r="P382"/>
  <c r="BI379"/>
  <c r="BH379"/>
  <c r="BG379"/>
  <c r="BF379"/>
  <c r="T379"/>
  <c r="R379"/>
  <c r="P379"/>
  <c r="BI376"/>
  <c r="BH376"/>
  <c r="BG376"/>
  <c r="BF376"/>
  <c r="T376"/>
  <c r="R376"/>
  <c r="P376"/>
  <c r="BI372"/>
  <c r="BH372"/>
  <c r="BG372"/>
  <c r="BF372"/>
  <c r="T372"/>
  <c r="T371"/>
  <c r="R372"/>
  <c r="R371"/>
  <c r="P372"/>
  <c r="P371"/>
  <c r="BI366"/>
  <c r="BH366"/>
  <c r="BG366"/>
  <c r="BF366"/>
  <c r="T366"/>
  <c r="R366"/>
  <c r="P366"/>
  <c r="BI361"/>
  <c r="BH361"/>
  <c r="BG361"/>
  <c r="BF361"/>
  <c r="T361"/>
  <c r="R361"/>
  <c r="P361"/>
  <c r="BI358"/>
  <c r="BH358"/>
  <c r="BG358"/>
  <c r="BF358"/>
  <c r="T358"/>
  <c r="R358"/>
  <c r="P358"/>
  <c r="BI345"/>
  <c r="BH345"/>
  <c r="BG345"/>
  <c r="BF345"/>
  <c r="T345"/>
  <c r="R345"/>
  <c r="P345"/>
  <c r="BI342"/>
  <c r="BH342"/>
  <c r="BG342"/>
  <c r="BF342"/>
  <c r="T342"/>
  <c r="R342"/>
  <c r="P342"/>
  <c r="BI339"/>
  <c r="BH339"/>
  <c r="BG339"/>
  <c r="BF339"/>
  <c r="T339"/>
  <c r="R339"/>
  <c r="P339"/>
  <c r="BI333"/>
  <c r="BH333"/>
  <c r="BG333"/>
  <c r="BF333"/>
  <c r="T333"/>
  <c r="R333"/>
  <c r="P333"/>
  <c r="BI329"/>
  <c r="BH329"/>
  <c r="BG329"/>
  <c r="BF329"/>
  <c r="T329"/>
  <c r="R329"/>
  <c r="P329"/>
  <c r="BI326"/>
  <c r="BH326"/>
  <c r="BG326"/>
  <c r="BF326"/>
  <c r="T326"/>
  <c r="R326"/>
  <c r="P326"/>
  <c r="BI319"/>
  <c r="BH319"/>
  <c r="BG319"/>
  <c r="BF319"/>
  <c r="T319"/>
  <c r="R319"/>
  <c r="P319"/>
  <c r="BI313"/>
  <c r="BH313"/>
  <c r="BG313"/>
  <c r="BF313"/>
  <c r="T313"/>
  <c r="R313"/>
  <c r="P313"/>
  <c r="BI309"/>
  <c r="BH309"/>
  <c r="BG309"/>
  <c r="BF309"/>
  <c r="T309"/>
  <c r="R309"/>
  <c r="P309"/>
  <c r="BI306"/>
  <c r="BH306"/>
  <c r="BG306"/>
  <c r="BF306"/>
  <c r="T306"/>
  <c r="R306"/>
  <c r="P306"/>
  <c r="BI303"/>
  <c r="BH303"/>
  <c r="BG303"/>
  <c r="BF303"/>
  <c r="T303"/>
  <c r="R303"/>
  <c r="P303"/>
  <c r="BI301"/>
  <c r="BH301"/>
  <c r="BG301"/>
  <c r="BF301"/>
  <c r="T301"/>
  <c r="R301"/>
  <c r="P301"/>
  <c r="BI298"/>
  <c r="BH298"/>
  <c r="BG298"/>
  <c r="BF298"/>
  <c r="T298"/>
  <c r="R298"/>
  <c r="P298"/>
  <c r="BI295"/>
  <c r="BH295"/>
  <c r="BG295"/>
  <c r="BF295"/>
  <c r="T295"/>
  <c r="R295"/>
  <c r="P295"/>
  <c r="BI293"/>
  <c r="BH293"/>
  <c r="BG293"/>
  <c r="BF293"/>
  <c r="T293"/>
  <c r="R293"/>
  <c r="P293"/>
  <c r="BI290"/>
  <c r="BH290"/>
  <c r="BG290"/>
  <c r="BF290"/>
  <c r="T290"/>
  <c r="R290"/>
  <c r="P290"/>
  <c r="BI287"/>
  <c r="BH287"/>
  <c r="BG287"/>
  <c r="BF287"/>
  <c r="T287"/>
  <c r="R287"/>
  <c r="P287"/>
  <c r="BI285"/>
  <c r="BH285"/>
  <c r="BG285"/>
  <c r="BF285"/>
  <c r="T285"/>
  <c r="R285"/>
  <c r="P285"/>
  <c r="BI282"/>
  <c r="BH282"/>
  <c r="BG282"/>
  <c r="BF282"/>
  <c r="T282"/>
  <c r="R282"/>
  <c r="P282"/>
  <c r="BI279"/>
  <c r="BH279"/>
  <c r="BG279"/>
  <c r="BF279"/>
  <c r="T279"/>
  <c r="R279"/>
  <c r="P279"/>
  <c r="BI277"/>
  <c r="BH277"/>
  <c r="BG277"/>
  <c r="BF277"/>
  <c r="T277"/>
  <c r="R277"/>
  <c r="P277"/>
  <c r="BI275"/>
  <c r="BH275"/>
  <c r="BG275"/>
  <c r="BF275"/>
  <c r="T275"/>
  <c r="R275"/>
  <c r="P275"/>
  <c r="BI273"/>
  <c r="BH273"/>
  <c r="BG273"/>
  <c r="BF273"/>
  <c r="T273"/>
  <c r="R273"/>
  <c r="P273"/>
  <c r="BI271"/>
  <c r="BH271"/>
  <c r="BG271"/>
  <c r="BF271"/>
  <c r="T271"/>
  <c r="R271"/>
  <c r="P271"/>
  <c r="BI268"/>
  <c r="BH268"/>
  <c r="BG268"/>
  <c r="BF268"/>
  <c r="T268"/>
  <c r="R268"/>
  <c r="P268"/>
  <c r="BI266"/>
  <c r="BH266"/>
  <c r="BG266"/>
  <c r="BF266"/>
  <c r="T266"/>
  <c r="R266"/>
  <c r="P266"/>
  <c r="BI264"/>
  <c r="BH264"/>
  <c r="BG264"/>
  <c r="BF264"/>
  <c r="T264"/>
  <c r="R264"/>
  <c r="P264"/>
  <c r="BI262"/>
  <c r="BH262"/>
  <c r="BG262"/>
  <c r="BF262"/>
  <c r="T262"/>
  <c r="R262"/>
  <c r="P262"/>
  <c r="BI259"/>
  <c r="BH259"/>
  <c r="BG259"/>
  <c r="BF259"/>
  <c r="T259"/>
  <c r="R259"/>
  <c r="P259"/>
  <c r="BI258"/>
  <c r="BH258"/>
  <c r="BG258"/>
  <c r="BF258"/>
  <c r="T258"/>
  <c r="R258"/>
  <c r="P258"/>
  <c r="BI256"/>
  <c r="BH256"/>
  <c r="BG256"/>
  <c r="BF256"/>
  <c r="T256"/>
  <c r="R256"/>
  <c r="P256"/>
  <c r="BI253"/>
  <c r="BH253"/>
  <c r="BG253"/>
  <c r="BF253"/>
  <c r="T253"/>
  <c r="T252"/>
  <c r="R253"/>
  <c r="R252"/>
  <c r="P253"/>
  <c r="P252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3"/>
  <c r="BH243"/>
  <c r="BG243"/>
  <c r="BF243"/>
  <c r="T243"/>
  <c r="R243"/>
  <c r="P243"/>
  <c r="BI240"/>
  <c r="BH240"/>
  <c r="BG240"/>
  <c r="BF240"/>
  <c r="T240"/>
  <c r="R240"/>
  <c r="P240"/>
  <c r="BI238"/>
  <c r="BH238"/>
  <c r="BG238"/>
  <c r="BF238"/>
  <c r="T238"/>
  <c r="R238"/>
  <c r="P238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27"/>
  <c r="BH227"/>
  <c r="BG227"/>
  <c r="BF227"/>
  <c r="T227"/>
  <c r="R227"/>
  <c r="P227"/>
  <c r="BI224"/>
  <c r="BH224"/>
  <c r="BG224"/>
  <c r="BF224"/>
  <c r="T224"/>
  <c r="R224"/>
  <c r="P224"/>
  <c r="BI218"/>
  <c r="BH218"/>
  <c r="BG218"/>
  <c r="BF218"/>
  <c r="T218"/>
  <c r="R218"/>
  <c r="P218"/>
  <c r="BI215"/>
  <c r="BH215"/>
  <c r="BG215"/>
  <c r="BF215"/>
  <c r="T215"/>
  <c r="R215"/>
  <c r="P215"/>
  <c r="BI213"/>
  <c r="BH213"/>
  <c r="BG213"/>
  <c r="BF213"/>
  <c r="T213"/>
  <c r="R213"/>
  <c r="P213"/>
  <c r="BI210"/>
  <c r="BH210"/>
  <c r="BG210"/>
  <c r="BF210"/>
  <c r="T210"/>
  <c r="R210"/>
  <c r="P210"/>
  <c r="BI207"/>
  <c r="BH207"/>
  <c r="BG207"/>
  <c r="BF207"/>
  <c r="T207"/>
  <c r="R207"/>
  <c r="P207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7"/>
  <c r="BH197"/>
  <c r="BG197"/>
  <c r="BF197"/>
  <c r="T197"/>
  <c r="R197"/>
  <c r="P197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4"/>
  <c r="BH184"/>
  <c r="BG184"/>
  <c r="BF184"/>
  <c r="T184"/>
  <c r="R184"/>
  <c r="P184"/>
  <c r="BI182"/>
  <c r="BH182"/>
  <c r="BG182"/>
  <c r="BF182"/>
  <c r="T182"/>
  <c r="R182"/>
  <c r="P182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69"/>
  <c r="BH169"/>
  <c r="BG169"/>
  <c r="BF169"/>
  <c r="T169"/>
  <c r="R169"/>
  <c r="P169"/>
  <c r="BI166"/>
  <c r="BH166"/>
  <c r="BG166"/>
  <c r="BF166"/>
  <c r="T166"/>
  <c r="R166"/>
  <c r="P166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5"/>
  <c r="BH155"/>
  <c r="BG155"/>
  <c r="BF155"/>
  <c r="T155"/>
  <c r="R155"/>
  <c r="P155"/>
  <c r="BI153"/>
  <c r="BH153"/>
  <c r="BG153"/>
  <c r="BF153"/>
  <c r="T153"/>
  <c r="R153"/>
  <c r="P153"/>
  <c r="BI150"/>
  <c r="BH150"/>
  <c r="BG150"/>
  <c r="BF150"/>
  <c r="T150"/>
  <c r="R150"/>
  <c r="P150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J124"/>
  <c r="J123"/>
  <c r="F123"/>
  <c r="F121"/>
  <c r="E119"/>
  <c r="J92"/>
  <c r="J91"/>
  <c r="F91"/>
  <c r="F89"/>
  <c r="E87"/>
  <c r="J18"/>
  <c r="E18"/>
  <c r="F92"/>
  <c r="J17"/>
  <c r="J12"/>
  <c r="J121"/>
  <c r="E7"/>
  <c r="E85"/>
  <c i="1" r="L90"/>
  <c r="AM90"/>
  <c r="AM89"/>
  <c r="L89"/>
  <c r="AM87"/>
  <c r="L87"/>
  <c r="L85"/>
  <c r="L84"/>
  <c i="2" r="J342"/>
  <c r="J285"/>
  <c r="BK275"/>
  <c r="BK262"/>
  <c r="BK236"/>
  <c r="J207"/>
  <c r="J187"/>
  <c r="BK166"/>
  <c r="BK145"/>
  <c r="BK130"/>
  <c r="J361"/>
  <c r="BK333"/>
  <c r="J319"/>
  <c r="J306"/>
  <c r="BK298"/>
  <c r="BK285"/>
  <c r="BK271"/>
  <c r="J256"/>
  <c r="BK238"/>
  <c r="J224"/>
  <c r="BK204"/>
  <c r="BK197"/>
  <c r="J182"/>
  <c r="BK153"/>
  <c r="J143"/>
  <c r="BK382"/>
  <c r="J358"/>
  <c r="J339"/>
  <c r="J275"/>
  <c r="J271"/>
  <c r="J253"/>
  <c r="J236"/>
  <c r="BK213"/>
  <c r="BK187"/>
  <c r="BK161"/>
  <c r="J136"/>
  <c r="J382"/>
  <c r="BK372"/>
  <c r="J333"/>
  <c r="J309"/>
  <c r="J298"/>
  <c r="J290"/>
  <c r="BK268"/>
  <c r="J248"/>
  <c r="J218"/>
  <c r="BK202"/>
  <c r="BK184"/>
  <c r="BK172"/>
  <c r="BK158"/>
  <c r="BK143"/>
  <c r="J130"/>
  <c i="3" r="J136"/>
  <c r="J127"/>
  <c r="BK150"/>
  <c r="BK125"/>
  <c r="J142"/>
  <c r="BK129"/>
  <c i="2" r="BK345"/>
  <c r="BK287"/>
  <c r="BK279"/>
  <c r="BK264"/>
  <c r="BK250"/>
  <c r="BK218"/>
  <c r="BK200"/>
  <c r="BK182"/>
  <c r="J164"/>
  <c r="J138"/>
  <c r="BK366"/>
  <c r="BK339"/>
  <c r="J326"/>
  <c r="BK309"/>
  <c r="J301"/>
  <c r="BK295"/>
  <c r="BK282"/>
  <c r="J262"/>
  <c r="J250"/>
  <c r="J234"/>
  <c r="BK210"/>
  <c r="J200"/>
  <c r="J191"/>
  <c r="J172"/>
  <c r="BK147"/>
  <c r="BK136"/>
  <c r="J376"/>
  <c r="BK342"/>
  <c r="BK277"/>
  <c r="BK259"/>
  <c r="BK248"/>
  <c r="J240"/>
  <c r="BK224"/>
  <c r="BK189"/>
  <c r="J166"/>
  <c r="BK141"/>
  <c r="J379"/>
  <c r="J372"/>
  <c r="BK326"/>
  <c r="BK306"/>
  <c r="J287"/>
  <c r="J266"/>
  <c r="BK256"/>
  <c r="BK234"/>
  <c r="J213"/>
  <c r="J189"/>
  <c r="J134"/>
  <c i="3" r="BK134"/>
  <c r="BK154"/>
  <c r="J147"/>
  <c r="J134"/>
  <c r="BK140"/>
  <c i="2" r="J227"/>
  <c r="J184"/>
  <c r="BK164"/>
  <c r="J145"/>
  <c i="1" r="AS94"/>
  <c i="2" r="BK258"/>
  <c r="BK243"/>
  <c r="BK227"/>
  <c r="J193"/>
  <c r="BK169"/>
  <c r="J150"/>
  <c r="BK379"/>
  <c r="J366"/>
  <c r="BK319"/>
  <c r="BK303"/>
  <c r="J295"/>
  <c r="J279"/>
  <c r="J264"/>
  <c r="J243"/>
  <c r="J215"/>
  <c r="BK174"/>
  <c r="J161"/>
  <c r="J153"/>
  <c r="J141"/>
  <c i="3" r="BK152"/>
  <c r="BK131"/>
  <c r="J152"/>
  <c r="BK142"/>
  <c r="J144"/>
  <c r="J131"/>
  <c r="J129"/>
  <c i="2" r="BK290"/>
  <c r="J282"/>
  <c r="BK266"/>
  <c r="BK253"/>
  <c r="BK246"/>
  <c r="J210"/>
  <c r="J197"/>
  <c r="J176"/>
  <c r="BK155"/>
  <c r="BK132"/>
  <c r="BK361"/>
  <c r="BK329"/>
  <c r="BK313"/>
  <c r="J303"/>
  <c r="J293"/>
  <c r="J273"/>
  <c r="J259"/>
  <c r="BK240"/>
  <c r="J232"/>
  <c r="BK215"/>
  <c r="J202"/>
  <c r="BK193"/>
  <c r="J174"/>
  <c r="BK150"/>
  <c r="BK138"/>
  <c r="BK358"/>
  <c r="J329"/>
  <c r="BK273"/>
  <c r="J268"/>
  <c r="J246"/>
  <c r="BK232"/>
  <c r="J204"/>
  <c r="J158"/>
  <c r="BK134"/>
  <c r="BK376"/>
  <c r="J345"/>
  <c r="J313"/>
  <c r="BK301"/>
  <c r="BK293"/>
  <c r="J277"/>
  <c r="J258"/>
  <c r="J238"/>
  <c r="BK207"/>
  <c r="BK191"/>
  <c r="BK176"/>
  <c r="J169"/>
  <c r="J155"/>
  <c r="J147"/>
  <c r="J132"/>
  <c i="3" r="J140"/>
  <c r="BK147"/>
  <c r="J154"/>
  <c r="BK136"/>
  <c r="BK127"/>
  <c r="J125"/>
  <c r="J150"/>
  <c r="BK144"/>
  <c i="2" l="1" r="T129"/>
  <c r="T196"/>
  <c r="T209"/>
  <c r="BK217"/>
  <c r="J217"/>
  <c r="J101"/>
  <c r="P255"/>
  <c r="R312"/>
  <c r="P375"/>
  <c r="P374"/>
  <c i="3" r="P124"/>
  <c r="P133"/>
  <c r="P139"/>
  <c i="2" r="P129"/>
  <c r="P196"/>
  <c r="P209"/>
  <c r="T217"/>
  <c r="R255"/>
  <c r="T312"/>
  <c r="BK375"/>
  <c r="J375"/>
  <c r="J107"/>
  <c i="3" r="R124"/>
  <c r="T133"/>
  <c r="R139"/>
  <c r="BK149"/>
  <c r="J149"/>
  <c r="J102"/>
  <c r="P149"/>
  <c i="2" r="R129"/>
  <c r="BK196"/>
  <c r="J196"/>
  <c r="J99"/>
  <c r="BK209"/>
  <c r="J209"/>
  <c r="J100"/>
  <c r="R217"/>
  <c r="BK255"/>
  <c r="J255"/>
  <c r="J103"/>
  <c r="P312"/>
  <c r="T375"/>
  <c r="T374"/>
  <c i="3" r="BK124"/>
  <c r="BK133"/>
  <c r="J133"/>
  <c r="J99"/>
  <c r="BK139"/>
  <c r="J139"/>
  <c r="J100"/>
  <c r="T139"/>
  <c r="R149"/>
  <c i="2" r="BK129"/>
  <c r="J129"/>
  <c r="J98"/>
  <c r="R196"/>
  <c r="R209"/>
  <c r="P217"/>
  <c r="T255"/>
  <c r="BK312"/>
  <c r="J312"/>
  <c r="J104"/>
  <c r="R375"/>
  <c r="R374"/>
  <c i="3" r="T124"/>
  <c r="R133"/>
  <c r="T149"/>
  <c i="2" r="BK252"/>
  <c r="J252"/>
  <c r="J102"/>
  <c r="BK371"/>
  <c r="J371"/>
  <c r="J105"/>
  <c i="3" r="BK146"/>
  <c r="J146"/>
  <c r="J101"/>
  <c r="BE125"/>
  <c r="BE131"/>
  <c r="BE140"/>
  <c r="BE147"/>
  <c r="E85"/>
  <c r="F92"/>
  <c r="J116"/>
  <c r="BE150"/>
  <c r="BE129"/>
  <c r="BE134"/>
  <c r="BE136"/>
  <c r="BE154"/>
  <c r="BE127"/>
  <c r="BE142"/>
  <c r="BE144"/>
  <c r="BE152"/>
  <c i="2" r="F124"/>
  <c r="BE134"/>
  <c r="BE136"/>
  <c r="BE161"/>
  <c r="BE164"/>
  <c r="BE200"/>
  <c r="BE224"/>
  <c r="BE250"/>
  <c r="BE253"/>
  <c r="BE259"/>
  <c r="BE262"/>
  <c r="BE271"/>
  <c r="BE273"/>
  <c r="BE275"/>
  <c r="BE282"/>
  <c r="BE285"/>
  <c r="BE287"/>
  <c r="BE295"/>
  <c r="BE298"/>
  <c r="BE301"/>
  <c r="BE309"/>
  <c r="BE313"/>
  <c r="BE319"/>
  <c r="BE326"/>
  <c r="BE345"/>
  <c r="BE376"/>
  <c r="BE379"/>
  <c r="J89"/>
  <c r="E117"/>
  <c r="BE138"/>
  <c r="BE143"/>
  <c r="BE145"/>
  <c r="BE153"/>
  <c r="BE176"/>
  <c r="BE182"/>
  <c r="BE184"/>
  <c r="BE193"/>
  <c r="BE197"/>
  <c r="BE207"/>
  <c r="BE215"/>
  <c r="BE218"/>
  <c r="BE238"/>
  <c r="BE248"/>
  <c r="BE268"/>
  <c r="BE279"/>
  <c r="BE329"/>
  <c r="BE333"/>
  <c r="BE372"/>
  <c r="BE382"/>
  <c r="BE130"/>
  <c r="BE132"/>
  <c r="BE155"/>
  <c r="BE158"/>
  <c r="BE166"/>
  <c r="BE172"/>
  <c r="BE189"/>
  <c r="BE213"/>
  <c r="BE227"/>
  <c r="BE234"/>
  <c r="BE236"/>
  <c r="BE240"/>
  <c r="BE243"/>
  <c r="BE246"/>
  <c r="BE264"/>
  <c r="BE266"/>
  <c r="BE277"/>
  <c r="BE290"/>
  <c r="BE293"/>
  <c r="BE303"/>
  <c r="BE306"/>
  <c r="BE342"/>
  <c r="BE358"/>
  <c r="BE141"/>
  <c r="BE147"/>
  <c r="BE150"/>
  <c r="BE169"/>
  <c r="BE174"/>
  <c r="BE187"/>
  <c r="BE191"/>
  <c r="BE202"/>
  <c r="BE204"/>
  <c r="BE210"/>
  <c r="BE232"/>
  <c r="BE256"/>
  <c r="BE258"/>
  <c r="BE339"/>
  <c r="BE361"/>
  <c r="BE366"/>
  <c r="F34"/>
  <c i="1" r="BA95"/>
  <c i="3" r="F35"/>
  <c i="1" r="BB96"/>
  <c i="3" r="F36"/>
  <c i="1" r="BC96"/>
  <c i="2" r="F37"/>
  <c i="1" r="BD95"/>
  <c i="2" r="F36"/>
  <c i="1" r="BC95"/>
  <c i="2" r="J34"/>
  <c i="1" r="AW95"/>
  <c i="3" r="J34"/>
  <c i="1" r="AW96"/>
  <c i="3" r="F37"/>
  <c i="1" r="BD96"/>
  <c i="2" r="F35"/>
  <c i="1" r="BB95"/>
  <c i="3" r="F34"/>
  <c i="1" r="BA96"/>
  <c i="3" l="1" r="BK123"/>
  <c r="J123"/>
  <c r="J97"/>
  <c i="2" r="R128"/>
  <c r="R127"/>
  <c i="3" r="R123"/>
  <c r="R122"/>
  <c i="2" r="P128"/>
  <c r="P127"/>
  <c i="1" r="AU95"/>
  <c i="3" r="P123"/>
  <c r="P122"/>
  <c i="1" r="AU96"/>
  <c i="3" r="T123"/>
  <c r="T122"/>
  <c i="2" r="T128"/>
  <c r="T127"/>
  <c i="3" r="J124"/>
  <c r="J98"/>
  <c i="2" r="BK128"/>
  <c r="BK127"/>
  <c r="J127"/>
  <c r="BK374"/>
  <c r="J374"/>
  <c r="J106"/>
  <c r="J30"/>
  <c i="1" r="AG95"/>
  <c r="BA94"/>
  <c r="W30"/>
  <c r="BD94"/>
  <c r="W33"/>
  <c i="3" r="J33"/>
  <c i="1" r="AV96"/>
  <c r="AT96"/>
  <c i="2" r="F33"/>
  <c i="1" r="AZ95"/>
  <c i="2" r="J33"/>
  <c i="1" r="AV95"/>
  <c r="AT95"/>
  <c r="AN95"/>
  <c r="BC94"/>
  <c r="W32"/>
  <c r="BB94"/>
  <c r="W31"/>
  <c i="3" r="F33"/>
  <c i="1" r="AZ96"/>
  <c i="3" l="1" r="BK122"/>
  <c r="J122"/>
  <c r="J96"/>
  <c i="2" r="J96"/>
  <c r="J128"/>
  <c r="J97"/>
  <c r="J39"/>
  <c i="1" r="AU94"/>
  <c r="AW94"/>
  <c r="AK30"/>
  <c r="AZ94"/>
  <c r="AV94"/>
  <c r="AK29"/>
  <c r="AY94"/>
  <c r="AX94"/>
  <c i="3" l="1" r="J30"/>
  <c i="1" r="AG96"/>
  <c r="AG94"/>
  <c r="AK26"/>
  <c r="AK35"/>
  <c r="W29"/>
  <c r="AT94"/>
  <c i="3" l="1" r="J39"/>
  <c i="1" r="AN94"/>
  <c r="AN96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<sst xmlns="http://schemas.openxmlformats.org/spreadsheetml/2006/main">
  <si>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</si>
  <si>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</si>
  <si>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</si>
  <si>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</si>
  <si>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{b5a5ec6d-a39a-46d0-84ad-831b486fff24}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</si>
  <si>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</si>
  <si>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</si>
  <si>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</si>
  <si>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</si>
  <si>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</si>
  <si>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</si>
  <si>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</si>
  <si>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</si>
  <si>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</si>
  <si>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03/2025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</si>
  <si>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</si>
  <si>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</si>
  <si>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chodníku podél ul. Bohdanečská, Vinoř</t>
  </si>
  <si>
    <t>KSO:</t>
  </si>
  <si>
    <t>CC-CZ:</t>
  </si>
  <si>
    <t>Místo:</t>
  </si>
  <si>
    <t>Vinoř</t>
  </si>
  <si>
    <t>Datum:</t>
  </si>
  <si>
    <t>15. 4. 2025</t>
  </si>
  <si>
    <t>Zadavatel:</t>
  </si>
  <si>
    <t>IČ:</t>
  </si>
  <si>
    <t>Úřad městské části Praha Vinoř</t>
  </si>
  <si>
    <t>DIČ:</t>
  </si>
  <si>
    <t>Uchazeč:</t>
  </si>
  <si>
    <t>Vyplň údaj</t>
  </si>
  <si>
    <t>Projektant:</t>
  </si>
  <si>
    <t>02199823</t>
  </si>
  <si>
    <t>Ing. Daniel Polič, Ph.D.</t>
  </si>
  <si>
    <t>True</t>
  </si>
  <si>
    <t>Zpracovatel:</t>
  </si>
  <si>
    <t>13891871</t>
  </si>
  <si>
    <t>Jitka Heřmanová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</si>
  <si>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</si>
  <si>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</si>
  <si>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</si>
  <si>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</si>
  <si>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</si>
  <si>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</si>
  <si>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</si>
  <si>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</si>
  <si>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</si>
  <si>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</si>
  <si>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</si>
  <si>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</si>
  <si>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</si>
  <si>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</si>
  <si>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</si>
  <si>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</si>
  <si>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</si>
  <si>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</si>
  <si>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</si>
  <si>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</si>
  <si>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</si>
  <si>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</si>
  <si>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</si>
  <si>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</si>
  <si>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</si>
  <si>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</si>
  <si>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</si>
  <si>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</si>
  <si>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</si>
  <si>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</si>
  <si>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</si>
  <si>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</si>
  <si>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</si>
  <si>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</si>
  <si>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</si>
  <si>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</si>
  <si>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</si>
  <si>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</si>
  <si>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</si>
  <si>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</si>
  <si>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</si>
  <si>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</si>
  <si>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</si>
  <si>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</si>
  <si>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</si>
  <si>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</si>
  <si>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100</t>
  </si>
  <si>
    <t>Oprava chodníku</t>
  </si>
  <si>
    <t>STA</t>
  </si>
  <si>
    <t>1</t>
  </si>
  <si>
    <t>{0a671e19-2e8f-4409-ae23-0ffbff4da254}</t>
  </si>
  <si>
    <t>2</t>
  </si>
  <si>
    <t>VRN</t>
  </si>
  <si>
    <t>Vedlejší a ostatní rozpočtové náklady</t>
  </si>
  <si>
    <t>VON</t>
  </si>
  <si>
    <t>{780457d6-37a6-48a2-9111-6d44a3f8791a}</t>
  </si>
  <si>
    <t>KRYCÍ LIST SOUPISU PRACÍ</t>
  </si>
  <si>
    <t>Objekt:</t>
  </si>
  <si>
    <t>SO 100 - Oprava chodníku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</si>
  <si>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</si>
  <si>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</si>
  <si>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</si>
  <si>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</si>
  <si>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</si>
  <si>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</si>
  <si>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</si>
  <si>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</si>
  <si>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</si>
  <si>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</si>
  <si>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8 - Vedení trubní dálková a přípojná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</si>
  <si>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</si>
  <si>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</si>
  <si>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</si>
  <si>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</si>
  <si>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767 - Konstrukce zámečnické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</si>
  <si>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</si>
  <si>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</si>
  <si>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</si>
  <si>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</si>
  <si>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</si>
  <si>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</si>
  <si>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</si>
  <si>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</si>
  <si>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</si>
  <si>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</si>
  <si>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</si>
  <si>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</si>
  <si>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</si>
  <si>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</si>
  <si>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</si>
  <si>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</si>
  <si>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</si>
  <si>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</si>
  <si>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112251101</t>
  </si>
  <si>
    <t>Odstranění pařezů průměru přes 100 do 300 mm</t>
  </si>
  <si>
    <t>kus</t>
  </si>
  <si>
    <t>CS ÚRS 2025 01</t>
  </si>
  <si>
    <t>4</t>
  </si>
  <si>
    <t>709055628</t>
  </si>
  <si>
    <t>Online PSC</t>
  </si>
  <si>
    <t>https://podminky.urs.cz/item/CS_URS_2025_01/112251101</t>
  </si>
  <si>
    <t>113106123</t>
  </si>
  <si>
    <t>Rozebrání dlažeb ze zámkových dlaždic komunikací pro pěší ručně</t>
  </si>
  <si>
    <t>m2</t>
  </si>
  <si>
    <t>-1540965844</t>
  </si>
  <si>
    <t>https://podminky.urs.cz/item/CS_URS_2025_01/113106123</t>
  </si>
  <si>
    <t>3</t>
  </si>
  <si>
    <t>113106187</t>
  </si>
  <si>
    <t>Rozebrání dlažeb vozovek ze zámkové dlažby s ložem z kameniva strojně pl do 50 m2</t>
  </si>
  <si>
    <t>-1350182462</t>
  </si>
  <si>
    <t>https://podminky.urs.cz/item/CS_URS_2025_01/113106187</t>
  </si>
  <si>
    <t>113106191</t>
  </si>
  <si>
    <t>Rozebrání vozovek ze silničních dílců se spárami zalitými živicí strojně pl do 50 m2</t>
  </si>
  <si>
    <t>-2083947690</t>
  </si>
  <si>
    <t>https://podminky.urs.cz/item/CS_URS_2025_01/113106191</t>
  </si>
  <si>
    <t>5</t>
  </si>
  <si>
    <t>113107181</t>
  </si>
  <si>
    <t>Odstranění podkladu živičného tl do 50 mm strojně pl přes 50 do 200 m2</t>
  </si>
  <si>
    <t>1161185873</t>
  </si>
  <si>
    <t>https://podminky.urs.cz/item/CS_URS_2025_01/113107181</t>
  </si>
  <si>
    <t>VV</t>
  </si>
  <si>
    <t>15*0,5</t>
  </si>
  <si>
    <t>6</t>
  </si>
  <si>
    <t>113107182</t>
  </si>
  <si>
    <t>Odstranění podkladu živičného tl přes 50 do 100 mm strojně pl přes 50 do 200 m2</t>
  </si>
  <si>
    <t>-723303835</t>
  </si>
  <si>
    <t>https://podminky.urs.cz/item/CS_URS_2025_01/113107182</t>
  </si>
  <si>
    <t>7</t>
  </si>
  <si>
    <t>113107232</t>
  </si>
  <si>
    <t>Odstranění podkladu z betonu prostého tl přes 150 do 300 mm strojně pl přes 200 m2</t>
  </si>
  <si>
    <t>-264444767</t>
  </si>
  <si>
    <t>https://podminky.urs.cz/item/CS_URS_2025_01/113107232</t>
  </si>
  <si>
    <t>8</t>
  </si>
  <si>
    <t>113107323</t>
  </si>
  <si>
    <t>Odstranění podkladu z kameniva drceného tl přes 200 do 300 mm strojně pl do 50 m2</t>
  </si>
  <si>
    <t>206697167</t>
  </si>
  <si>
    <t>https://podminky.urs.cz/item/CS_URS_2025_01/113107323</t>
  </si>
  <si>
    <t>9</t>
  </si>
  <si>
    <t>113201111</t>
  </si>
  <si>
    <t>Vytrhání obrub chodníkových ležatých</t>
  </si>
  <si>
    <t>m</t>
  </si>
  <si>
    <t>1413120849</t>
  </si>
  <si>
    <t>https://podminky.urs.cz/item/CS_URS_2025_01/113201111</t>
  </si>
  <si>
    <t>440+13</t>
  </si>
  <si>
    <t>10</t>
  </si>
  <si>
    <t>122251101</t>
  </si>
  <si>
    <t>Odkopávky a prokopávky nezapažené v hornině třídy těžitelnosti I skupiny 3 objem do 20 m3 strojně</t>
  </si>
  <si>
    <t>m3</t>
  </si>
  <si>
    <t>676141580</t>
  </si>
  <si>
    <t>https://podminky.urs.cz/item/CS_URS_2025_01/122251101</t>
  </si>
  <si>
    <t>15*0,5*0,5</t>
  </si>
  <si>
    <t>11</t>
  </si>
  <si>
    <t>162201421</t>
  </si>
  <si>
    <t>Vodorovné přemístění pařezů do 1 km D přes 100 do 300 mm</t>
  </si>
  <si>
    <t>962394518</t>
  </si>
  <si>
    <t>https://podminky.urs.cz/item/CS_URS_2025_01/162201421</t>
  </si>
  <si>
    <t>162301971</t>
  </si>
  <si>
    <t>Příplatek k vodorovnému přemístění pařezů D přes 100 do 300 mm ZKD 1 km</t>
  </si>
  <si>
    <t>-1700056753</t>
  </si>
  <si>
    <t>https://podminky.urs.cz/item/CS_URS_2025_01/162301971</t>
  </si>
  <si>
    <t>10*9 'Přepočtené koeficientem množství</t>
  </si>
  <si>
    <t>13</t>
  </si>
  <si>
    <t>162751117</t>
  </si>
  <si>
    <t>Vodorovné přemístění přes 9 000 do 10000 m výkopku/sypaniny z horniny třídy těžitelnosti I skupiny 1 až 3</t>
  </si>
  <si>
    <t>216559938</t>
  </si>
  <si>
    <t>https://podminky.urs.cz/item/CS_URS_2025_01/162751117</t>
  </si>
  <si>
    <t>14</t>
  </si>
  <si>
    <t>171201231</t>
  </si>
  <si>
    <t>Poplatek za uložení zeminy a kamení na recyklační skládce (skládkovné) kód odpadu 17 05 04</t>
  </si>
  <si>
    <t>t</t>
  </si>
  <si>
    <t>881475840</t>
  </si>
  <si>
    <t>https://podminky.urs.cz/item/CS_URS_2025_01/171201231</t>
  </si>
  <si>
    <t>3,75*1,8 'Přepočtené koeficientem množství</t>
  </si>
  <si>
    <t>15</t>
  </si>
  <si>
    <t>181351103</t>
  </si>
  <si>
    <t>Rozprostření ornice tl vrstvy do 200 mm pl přes 100 do 500 m2 v rovině nebo ve svahu do 1:5 strojně</t>
  </si>
  <si>
    <t>1920593309</t>
  </si>
  <si>
    <t>https://podminky.urs.cz/item/CS_URS_2025_01/181351103</t>
  </si>
  <si>
    <t>16</t>
  </si>
  <si>
    <t>M</t>
  </si>
  <si>
    <t>10364101</t>
  </si>
  <si>
    <t>zemina pro terénní úpravy - ornice</t>
  </si>
  <si>
    <t>909105681</t>
  </si>
  <si>
    <t>300*0,15</t>
  </si>
  <si>
    <t>45*1,7 'Přepočtené koeficientem množství</t>
  </si>
  <si>
    <t>17</t>
  </si>
  <si>
    <t>181411131</t>
  </si>
  <si>
    <t>Založení parkového trávníku výsevem pl do 1000 m2 v rovině a ve svahu do 1:5</t>
  </si>
  <si>
    <t>-452865189</t>
  </si>
  <si>
    <t>https://podminky.urs.cz/item/CS_URS_2025_01/181411131</t>
  </si>
  <si>
    <t>300+12</t>
  </si>
  <si>
    <t>18</t>
  </si>
  <si>
    <t>00572410</t>
  </si>
  <si>
    <t>osivo směs travní parková</t>
  </si>
  <si>
    <t>kg</t>
  </si>
  <si>
    <t>787634692</t>
  </si>
  <si>
    <t>312*0,02 'Přepočtené koeficientem množství</t>
  </si>
  <si>
    <t>19</t>
  </si>
  <si>
    <t>181951111</t>
  </si>
  <si>
    <t>Úprava pláně v hornině třídy těžitelnosti I skupiny 1 až 3 bez zhutnění strojně</t>
  </si>
  <si>
    <t>-1669087557</t>
  </si>
  <si>
    <t>https://podminky.urs.cz/item/CS_URS_2025_01/181951111</t>
  </si>
  <si>
    <t>20</t>
  </si>
  <si>
    <t>181951112</t>
  </si>
  <si>
    <t>Úprava pláně v hornině třídy těžitelnosti I skupiny 1 až 3 se zhutněním strojně</t>
  </si>
  <si>
    <t>908744518</t>
  </si>
  <si>
    <t>https://podminky.urs.cz/item/CS_URS_2025_01/181951112</t>
  </si>
  <si>
    <t>560+16+3</t>
  </si>
  <si>
    <t>18+4,5+2,5</t>
  </si>
  <si>
    <t>8+4+2,2</t>
  </si>
  <si>
    <t>Součet</t>
  </si>
  <si>
    <t>183106612</t>
  </si>
  <si>
    <t>Ochrana stromu protikořenovou clonou v rovině nebo na svahu do 1:5 hl přes 500 do 700 mm</t>
  </si>
  <si>
    <t>-454635670</t>
  </si>
  <si>
    <t>https://podminky.urs.cz/item/CS_URS_2025_01/183106612</t>
  </si>
  <si>
    <t>22</t>
  </si>
  <si>
    <t>69334355</t>
  </si>
  <si>
    <t>fólie kořenovzdorná vegetačních střech LDPE do tl 0,6mm</t>
  </si>
  <si>
    <t>2092714420</t>
  </si>
  <si>
    <t>150*0,7</t>
  </si>
  <si>
    <t>105*1,2 'Přepočtené koeficientem množství</t>
  </si>
  <si>
    <t>23</t>
  </si>
  <si>
    <t>183117112</t>
  </si>
  <si>
    <t>Rýhy pro protikořenové textilie v zemině skupiny 1 až 4 hl přes 0,6 do 0,8 m š do 0,6 m v rovině a svahu do 1:5</t>
  </si>
  <si>
    <t>361356634</t>
  </si>
  <si>
    <t>https://podminky.urs.cz/item/CS_URS_2025_01/183117112</t>
  </si>
  <si>
    <t>24</t>
  </si>
  <si>
    <t>1848133R1</t>
  </si>
  <si>
    <t>Vytvoření prostoru pro růst kořenů</t>
  </si>
  <si>
    <t>-1012909158</t>
  </si>
  <si>
    <t>P</t>
  </si>
  <si>
    <t xml:space="preserve">Poznámka k položce:_x000d_
stlačitelným obsypem a přemostěním SC vrstvou s ocelovou výztuží např. KARI síť 2x1m_x000d_
</t>
  </si>
  <si>
    <t>25</t>
  </si>
  <si>
    <t>185803111</t>
  </si>
  <si>
    <t>Ošetření trávníku shrabáním v rovině a svahu do 1:5</t>
  </si>
  <si>
    <t>-2095280824</t>
  </si>
  <si>
    <t>https://podminky.urs.cz/item/CS_URS_2025_01/185803111</t>
  </si>
  <si>
    <t>26</t>
  </si>
  <si>
    <t>185804312</t>
  </si>
  <si>
    <t>Zalití rostlin vodou plocha přes 20 m2</t>
  </si>
  <si>
    <t>1814811246</t>
  </si>
  <si>
    <t>https://podminky.urs.cz/item/CS_URS_2025_01/185804312</t>
  </si>
  <si>
    <t>312*0,015 'Přepočtené koeficientem množství</t>
  </si>
  <si>
    <t>Zakládání</t>
  </si>
  <si>
    <t>27</t>
  </si>
  <si>
    <t>211531111</t>
  </si>
  <si>
    <t>Výplň odvodňovacích žeber nebo trativodů kamenivem hrubým drceným frakce 16 až 63 mm</t>
  </si>
  <si>
    <t>-1395894411</t>
  </si>
  <si>
    <t>https://podminky.urs.cz/item/CS_URS_2025_01/211531111</t>
  </si>
  <si>
    <t>28</t>
  </si>
  <si>
    <t>212752101</t>
  </si>
  <si>
    <t>Trativod z drenážních trubek korugovaných PE-HD SN 4 perforace 360° včetně lože otevřený výkop DN 100 pro liniové stavby</t>
  </si>
  <si>
    <t>-1260198342</t>
  </si>
  <si>
    <t>https://podminky.urs.cz/item/CS_URS_2025_01/212752101</t>
  </si>
  <si>
    <t>29</t>
  </si>
  <si>
    <t>212972112</t>
  </si>
  <si>
    <t>Opláštění drenážních trub filtrační textilií DN 100</t>
  </si>
  <si>
    <t>1909707106</t>
  </si>
  <si>
    <t>https://podminky.urs.cz/item/CS_URS_2025_01/212972112</t>
  </si>
  <si>
    <t>30</t>
  </si>
  <si>
    <t>213141111</t>
  </si>
  <si>
    <t>Zřízení vrstvy z geotextilie v rovině nebo ve sklonu do 1:5 š do 3 m</t>
  </si>
  <si>
    <t>-419976492</t>
  </si>
  <si>
    <t>https://podminky.urs.cz/item/CS_URS_2025_01/213141111</t>
  </si>
  <si>
    <t>2*15</t>
  </si>
  <si>
    <t>31</t>
  </si>
  <si>
    <t>69311068</t>
  </si>
  <si>
    <t>geotextilie netkaná separační, ochranná, filtrační, drenážní PP 300g/m2</t>
  </si>
  <si>
    <t>-596428539</t>
  </si>
  <si>
    <t>30*1,1845 'Přepočtené koeficientem množství</t>
  </si>
  <si>
    <t>Svislé a kompletní konstrukce</t>
  </si>
  <si>
    <t>32</t>
  </si>
  <si>
    <t>338171123</t>
  </si>
  <si>
    <t>Osazování sloupků a vzpěr plotových ocelových v přes 2 do 2,6 m se zabetonováním</t>
  </si>
  <si>
    <t>-322737204</t>
  </si>
  <si>
    <t>https://podminky.urs.cz/item/CS_URS_2025_01/338171123</t>
  </si>
  <si>
    <t>"demontáž a znovu montáž stávajícího zastávkového přístřešku rozměrů cca 4 x 1,5 m"4</t>
  </si>
  <si>
    <t>33</t>
  </si>
  <si>
    <t>339921132</t>
  </si>
  <si>
    <t>Osazování betonových palisád do betonového základu v řadě výšky prvku přes 0,5 do 1 m</t>
  </si>
  <si>
    <t>1835866390</t>
  </si>
  <si>
    <t>https://podminky.urs.cz/item/CS_URS_2025_01/339921132</t>
  </si>
  <si>
    <t>34</t>
  </si>
  <si>
    <t>59228278</t>
  </si>
  <si>
    <t>palisáda půlkulatá betonová 200x600mm přírodní</t>
  </si>
  <si>
    <t>2039044191</t>
  </si>
  <si>
    <t>14*5,715 'Přepočtené koeficientem množství</t>
  </si>
  <si>
    <t>Komunikace pozemní</t>
  </si>
  <si>
    <t>35</t>
  </si>
  <si>
    <t>564851111</t>
  </si>
  <si>
    <t>Podklad ze štěrkodrtě ŠD plochy přes 100 m2 tl 150 mm</t>
  </si>
  <si>
    <t>-811837696</t>
  </si>
  <si>
    <t>https://podminky.urs.cz/item/CS_URS_2025_01/564851111</t>
  </si>
  <si>
    <t>(18+4,5+2,5)*2</t>
  </si>
  <si>
    <t>36</t>
  </si>
  <si>
    <t>578143113</t>
  </si>
  <si>
    <t>Litý asfalt MA 11 (LAS) tl 40 mm š do 3 m z nemodifikovaného asfaltu</t>
  </si>
  <si>
    <t>-1030406702</t>
  </si>
  <si>
    <t>https://podminky.urs.cz/item/CS_URS_2025_01/578143113</t>
  </si>
  <si>
    <t>37</t>
  </si>
  <si>
    <t>596211113</t>
  </si>
  <si>
    <t>Kladení zámkové dlažby komunikací pro pěší ručně tl 60 mm skupiny A pl přes 300 m2</t>
  </si>
  <si>
    <t>166864995</t>
  </si>
  <si>
    <t>https://podminky.urs.cz/item/CS_URS_2025_01/596211113</t>
  </si>
  <si>
    <t>38</t>
  </si>
  <si>
    <t>59245015</t>
  </si>
  <si>
    <t>dlažba zámková betonová tvaru I 200x165mm tl 60mm přírodní</t>
  </si>
  <si>
    <t>1872089418</t>
  </si>
  <si>
    <t>560*1,01 'Přepočtené koeficientem množství</t>
  </si>
  <si>
    <t>39</t>
  </si>
  <si>
    <t>59245018</t>
  </si>
  <si>
    <t>dlažba skladebná betonová 200x100mm tl 60mm přírodní</t>
  </si>
  <si>
    <t>768124784</t>
  </si>
  <si>
    <t>8*1,03 'Přepočtené koeficientem množství</t>
  </si>
  <si>
    <t>40</t>
  </si>
  <si>
    <t>59245008</t>
  </si>
  <si>
    <t>dlažba skladebná betonová 200x100mm tl 60mm barevná</t>
  </si>
  <si>
    <t>458603050</t>
  </si>
  <si>
    <t>4*1,03 'Přepočtené koeficientem množství</t>
  </si>
  <si>
    <t>41</t>
  </si>
  <si>
    <t>59245019</t>
  </si>
  <si>
    <t>dlažba pro nevidomé betonová 200x100mm tl 60mm přírodní</t>
  </si>
  <si>
    <t>1489235372</t>
  </si>
  <si>
    <t>9*1,03 'Přepočtené koeficientem množství</t>
  </si>
  <si>
    <t>42</t>
  </si>
  <si>
    <t>59245006</t>
  </si>
  <si>
    <t>dlažba pro nevidomé betonová 200x100mm tl 60mm barevná</t>
  </si>
  <si>
    <t>1620429020</t>
  </si>
  <si>
    <t>16+2,2</t>
  </si>
  <si>
    <t>18,2*1,03 'Přepočtené koeficientem množství</t>
  </si>
  <si>
    <t>43</t>
  </si>
  <si>
    <t>596212210</t>
  </si>
  <si>
    <t>Kladení zámkové dlažby pozemních komunikací ručně tl 80 mm skupiny A pl do 50 m2</t>
  </si>
  <si>
    <t>1377930313</t>
  </si>
  <si>
    <t>https://podminky.urs.cz/item/CS_URS_2025_01/596212210</t>
  </si>
  <si>
    <t>44</t>
  </si>
  <si>
    <t>59245010</t>
  </si>
  <si>
    <t>dlažba zámková betonová tvaru I 200x165mm tl 80mm barevná</t>
  </si>
  <si>
    <t>1775359823</t>
  </si>
  <si>
    <t>18*1,03 'Přepočtené koeficientem množství</t>
  </si>
  <si>
    <t>45</t>
  </si>
  <si>
    <t>59245225</t>
  </si>
  <si>
    <t>dlažba pro nevidomé betonová 200x100mm tl 80mm přírodní</t>
  </si>
  <si>
    <t>-648851674</t>
  </si>
  <si>
    <t>2,5*1,03 'Přepočtené koeficientem množství</t>
  </si>
  <si>
    <t>46</t>
  </si>
  <si>
    <t>59245226</t>
  </si>
  <si>
    <t>dlažba pro nevidomé betonová 200x100mm tl 80mm barevná</t>
  </si>
  <si>
    <t>-1608293527</t>
  </si>
  <si>
    <t>4,5*1,03 'Přepočtené koeficientem množství</t>
  </si>
  <si>
    <t>Vedení trubní dálková a přípojná</t>
  </si>
  <si>
    <t>47</t>
  </si>
  <si>
    <t>899133131</t>
  </si>
  <si>
    <t>Výměna (výšková úprava) poklopu včetně rámu s použitím plastových vyrovnávacích prvků osazeného na plastové obdélníkové šachtě slaboproudu</t>
  </si>
  <si>
    <t>-1636644273</t>
  </si>
  <si>
    <t>https://podminky.urs.cz/item/CS_URS_2025_01/899133131</t>
  </si>
  <si>
    <t>Ostatní konstrukce a práce, bourání</t>
  </si>
  <si>
    <t>48</t>
  </si>
  <si>
    <t>911111111</t>
  </si>
  <si>
    <t>Montáž zábradlí ocelového zabetonovaného</t>
  </si>
  <si>
    <t>779706105</t>
  </si>
  <si>
    <t>https://podminky.urs.cz/item/CS_URS_2025_01/911111111</t>
  </si>
  <si>
    <t>49</t>
  </si>
  <si>
    <t>74910602</t>
  </si>
  <si>
    <t>zábradlí městské obloukové bezpečnostní lakovaný povrch 1100x1000mm</t>
  </si>
  <si>
    <t>-2000442962</t>
  </si>
  <si>
    <t>50</t>
  </si>
  <si>
    <t>914511111</t>
  </si>
  <si>
    <t>Montáž sloupku dopravních značek délky do 3,5 m s betonovým základem</t>
  </si>
  <si>
    <t>-732308095</t>
  </si>
  <si>
    <t>https://podminky.urs.cz/item/CS_URS_2025_01/914511111</t>
  </si>
  <si>
    <t>"demontáž a znovu montáž stávajícího zastávkového označníku + nový základ/brýle"2</t>
  </si>
  <si>
    <t>51</t>
  </si>
  <si>
    <t>915223111</t>
  </si>
  <si>
    <t>Varovný pás z plastu pro orientaci nevidomých šířky 420 mm</t>
  </si>
  <si>
    <t>-1552064360</t>
  </si>
  <si>
    <t>https://podminky.urs.cz/item/CS_URS_2025_01/915223111</t>
  </si>
  <si>
    <t>52</t>
  </si>
  <si>
    <t>916131213</t>
  </si>
  <si>
    <t>Osazení silničního obrubníku betonového stojatého s boční opěrou do lože z betonu prostého</t>
  </si>
  <si>
    <t>-36753165</t>
  </si>
  <si>
    <t>https://podminky.urs.cz/item/CS_URS_2025_01/916131213</t>
  </si>
  <si>
    <t>53</t>
  </si>
  <si>
    <t>59217026</t>
  </si>
  <si>
    <t>obrubník silniční betonový 500x150x250mm</t>
  </si>
  <si>
    <t>2137128223</t>
  </si>
  <si>
    <t>6,5*1,02 'Přepočtené koeficientem množství</t>
  </si>
  <si>
    <t>54</t>
  </si>
  <si>
    <t>916231213</t>
  </si>
  <si>
    <t>Osazení chodníkového obrubníku betonového stojatého s boční opěrou do lože z betonu prostého</t>
  </si>
  <si>
    <t>331262406</t>
  </si>
  <si>
    <t>https://podminky.urs.cz/item/CS_URS_2025_01/916231213</t>
  </si>
  <si>
    <t>440+6</t>
  </si>
  <si>
    <t>55</t>
  </si>
  <si>
    <t>59217018</t>
  </si>
  <si>
    <t>obrubník betonový chodníkový 1000x80x200mm</t>
  </si>
  <si>
    <t>1637292177</t>
  </si>
  <si>
    <t>446*1,02 'Přepočtené koeficientem množství</t>
  </si>
  <si>
    <t>56</t>
  </si>
  <si>
    <t>916431112</t>
  </si>
  <si>
    <t>Osazení bezbariérového betonového obrubníku do betonového lože tl 150 mm s boční opěrou</t>
  </si>
  <si>
    <t>817206500</t>
  </si>
  <si>
    <t>https://podminky.urs.cz/item/CS_URS_2025_01/916431112</t>
  </si>
  <si>
    <t>57</t>
  </si>
  <si>
    <t>59217041</t>
  </si>
  <si>
    <t>obrubník betonový bezbariérový přímý 290mm</t>
  </si>
  <si>
    <t>-2022813477</t>
  </si>
  <si>
    <t>13*1,02 'Přepočtené koeficientem množství</t>
  </si>
  <si>
    <t>58</t>
  </si>
  <si>
    <t>59217040</t>
  </si>
  <si>
    <t>obrubník betonový bezbariérový náběhový 130-190mm</t>
  </si>
  <si>
    <t>-529432454</t>
  </si>
  <si>
    <t>2*1,02 'Přepočtené koeficientem množství</t>
  </si>
  <si>
    <t>59</t>
  </si>
  <si>
    <t>919732221</t>
  </si>
  <si>
    <t>Styčná spára napojení nového živičného povrchu na stávající za tepla š 15 mm hl 25 mm bez prořezání</t>
  </si>
  <si>
    <t>-444628533</t>
  </si>
  <si>
    <t>https://podminky.urs.cz/item/CS_URS_2025_01/919732221</t>
  </si>
  <si>
    <t>15+0,5*2</t>
  </si>
  <si>
    <t>60</t>
  </si>
  <si>
    <t>919735111</t>
  </si>
  <si>
    <t>Řezání stávajícího živičného krytu hl do 50 mm</t>
  </si>
  <si>
    <t>872133869</t>
  </si>
  <si>
    <t>https://podminky.urs.cz/item/CS_URS_2025_01/919735111</t>
  </si>
  <si>
    <t>61</t>
  </si>
  <si>
    <t>919735122</t>
  </si>
  <si>
    <t>Řezání stávajícího betonového krytu hl přes 50 do 100 mm</t>
  </si>
  <si>
    <t>-1878255656</t>
  </si>
  <si>
    <t>https://podminky.urs.cz/item/CS_URS_2025_01/919735122</t>
  </si>
  <si>
    <t>62</t>
  </si>
  <si>
    <t>936104211</t>
  </si>
  <si>
    <t>Montáž odpadkového koše do betonové patky</t>
  </si>
  <si>
    <t>-754203539</t>
  </si>
  <si>
    <t>https://podminky.urs.cz/item/CS_URS_2025_01/936104211</t>
  </si>
  <si>
    <t>"demontáž a znovu montáž stávajícího odpadkového koše - válec"1</t>
  </si>
  <si>
    <t>63</t>
  </si>
  <si>
    <t>936124112</t>
  </si>
  <si>
    <t>Montáž lavičky stabilní parkové se zabetonováním noh</t>
  </si>
  <si>
    <t>1045842384</t>
  </si>
  <si>
    <t>https://podminky.urs.cz/item/CS_URS_2025_01/936124112</t>
  </si>
  <si>
    <t>"demontáž a znovu montáž stávající lavičky"1</t>
  </si>
  <si>
    <t>64</t>
  </si>
  <si>
    <t>938902113</t>
  </si>
  <si>
    <t>Čištění příkopů komunikací příkopovým rypadlem objem nánosu přes 0,3 do 0,5 m3/m</t>
  </si>
  <si>
    <t>-1051780334</t>
  </si>
  <si>
    <t>https://podminky.urs.cz/item/CS_URS_2025_01/938902113</t>
  </si>
  <si>
    <t>65</t>
  </si>
  <si>
    <t>966001211</t>
  </si>
  <si>
    <t>Odstranění lavičky stabilní zabetonované</t>
  </si>
  <si>
    <t>2115109919</t>
  </si>
  <si>
    <t>https://podminky.urs.cz/item/CS_URS_2025_01/966001211</t>
  </si>
  <si>
    <t>66</t>
  </si>
  <si>
    <t>966001311</t>
  </si>
  <si>
    <t>Odstranění odpadkového koše s betonovou patkou</t>
  </si>
  <si>
    <t>1143333338</t>
  </si>
  <si>
    <t>https://podminky.urs.cz/item/CS_URS_2025_01/966001311</t>
  </si>
  <si>
    <t>67</t>
  </si>
  <si>
    <t>966005111</t>
  </si>
  <si>
    <t>Rozebrání a odstranění silničního zábradlí se sloupky osazenými s betonovými patkami</t>
  </si>
  <si>
    <t>-1281614134</t>
  </si>
  <si>
    <t>https://podminky.urs.cz/item/CS_URS_2025_01/966005111</t>
  </si>
  <si>
    <t>68</t>
  </si>
  <si>
    <t>966006132</t>
  </si>
  <si>
    <t>Odstranění značek dopravních nebo orientačních se sloupky s betonovými patkami</t>
  </si>
  <si>
    <t>99538686</t>
  </si>
  <si>
    <t>https://podminky.urs.cz/item/CS_URS_2025_01/966006132</t>
  </si>
  <si>
    <t>69</t>
  </si>
  <si>
    <t>966071711</t>
  </si>
  <si>
    <t>Bourání sloupků a vzpěr plotových ocelových do 2,5 m zabetonovaných</t>
  </si>
  <si>
    <t>-1456602984</t>
  </si>
  <si>
    <t>https://podminky.urs.cz/item/CS_URS_2025_01/966071711</t>
  </si>
  <si>
    <t>70</t>
  </si>
  <si>
    <t>968072641</t>
  </si>
  <si>
    <t>Vybourání kovových stěn kromě výkladních</t>
  </si>
  <si>
    <t>1102705442</t>
  </si>
  <si>
    <t>https://podminky.urs.cz/item/CS_URS_2025_01/968072641</t>
  </si>
  <si>
    <t>"demontáž a znovu montáž stávajícího zastávkového přístřešku rozměrů cca 4 x 1,5 m"(4+1,5*2)*3</t>
  </si>
  <si>
    <t>997</t>
  </si>
  <si>
    <t>Doprava suti a vybouraných hmot</t>
  </si>
  <si>
    <t>71</t>
  </si>
  <si>
    <t>997221551</t>
  </si>
  <si>
    <t>Vodorovná doprava suti ze sypkých materiálů do 1 km</t>
  </si>
  <si>
    <t>-46225675</t>
  </si>
  <si>
    <t>https://podminky.urs.cz/item/CS_URS_2025_01/997221551</t>
  </si>
  <si>
    <t>469,086"beton</t>
  </si>
  <si>
    <t>19,288"zemina a kamení</t>
  </si>
  <si>
    <t>9,095"asfalt</t>
  </si>
  <si>
    <t>72</t>
  </si>
  <si>
    <t>997221559</t>
  </si>
  <si>
    <t>Příplatek ZKD 1 km u vodorovné dopravy suti ze sypkých materiálů</t>
  </si>
  <si>
    <t>-110490689</t>
  </si>
  <si>
    <t>https://podminky.urs.cz/item/CS_URS_2025_01/997221559</t>
  </si>
  <si>
    <t>497,469*9 'Přepočtené koeficientem množství</t>
  </si>
  <si>
    <t>73</t>
  </si>
  <si>
    <t>997221561</t>
  </si>
  <si>
    <t>Vodorovná doprava suti z kusových materiálů do 1 km</t>
  </si>
  <si>
    <t>-816251994</t>
  </si>
  <si>
    <t>https://podminky.urs.cz/item/CS_URS_2025_01/997221561</t>
  </si>
  <si>
    <t>15,504"silniční panely ŽB</t>
  </si>
  <si>
    <t>74</t>
  </si>
  <si>
    <t>997221569</t>
  </si>
  <si>
    <t>Příplatek ZKD 1 km u vodorovné dopravy suti z kusových materiálů</t>
  </si>
  <si>
    <t>-1968122653</t>
  </si>
  <si>
    <t>https://podminky.urs.cz/item/CS_URS_2025_01/997221569</t>
  </si>
  <si>
    <t>15,504*9 'Přepočtené koeficientem množství</t>
  </si>
  <si>
    <t>75</t>
  </si>
  <si>
    <t>997221611</t>
  </si>
  <si>
    <t>Nakládání suti na dopravní prostředky pro vodorovnou dopravu</t>
  </si>
  <si>
    <t>822894126</t>
  </si>
  <si>
    <t>https://podminky.urs.cz/item/CS_URS_2025_01/997221611</t>
  </si>
  <si>
    <t>76</t>
  </si>
  <si>
    <t>997221612</t>
  </si>
  <si>
    <t>Nakládání vybouraných hmot na dopravní prostředky pro vodorovnou dopravu</t>
  </si>
  <si>
    <t>370227418</t>
  </si>
  <si>
    <t>https://podminky.urs.cz/item/CS_URS_2025_01/997221612</t>
  </si>
  <si>
    <t>77</t>
  </si>
  <si>
    <t>997221858</t>
  </si>
  <si>
    <t>Poplatek za uložení na recyklační skládce (skládkovné) odpadu z rostlinných pletiv kód odpadu 02 01 03</t>
  </si>
  <si>
    <t>1907690718</t>
  </si>
  <si>
    <t>https://podminky.urs.cz/item/CS_URS_2025_01/997221858</t>
  </si>
  <si>
    <t>10*0,1"pařezy</t>
  </si>
  <si>
    <t>78</t>
  </si>
  <si>
    <t>997221861</t>
  </si>
  <si>
    <t>Poplatek za uložení na recyklační skládce (skládkovné) stavebního odpadu z prostého betonu pod kódem 17 01 01</t>
  </si>
  <si>
    <t>-2075657399</t>
  </si>
  <si>
    <t>https://podminky.urs.cz/item/CS_URS_2025_01/997221861</t>
  </si>
  <si>
    <t>8*0,26</t>
  </si>
  <si>
    <t>35*0,295</t>
  </si>
  <si>
    <t>560*0,625</t>
  </si>
  <si>
    <t>453*0,23</t>
  </si>
  <si>
    <t>4*0,25</t>
  </si>
  <si>
    <t>1*0,482</t>
  </si>
  <si>
    <t>1*0,087</t>
  </si>
  <si>
    <t>2,8*0,035</t>
  </si>
  <si>
    <t>2*0,082</t>
  </si>
  <si>
    <t>4*0,165</t>
  </si>
  <si>
    <t>79</t>
  </si>
  <si>
    <t>997221862</t>
  </si>
  <si>
    <t>Poplatek za uložení na recyklační skládce (skládkovné) stavebního odpadu z armovaného betonu pod kódem 17 01 01</t>
  </si>
  <si>
    <t>-1152435977</t>
  </si>
  <si>
    <t>https://podminky.urs.cz/item/CS_URS_2025_01/997221862</t>
  </si>
  <si>
    <t>38*0,408</t>
  </si>
  <si>
    <t>80</t>
  </si>
  <si>
    <t>997221873</t>
  </si>
  <si>
    <t>Poplatek za uložení na recyklační skládce (skládkovné) stavebního odpadu zeminy a kamení zatříděného do Katalogu odpadů pod kódem 17 05 04</t>
  </si>
  <si>
    <t>-1797074437</t>
  </si>
  <si>
    <t>https://podminky.urs.cz/item/CS_URS_2025_01/997221873</t>
  </si>
  <si>
    <t>35*0,44</t>
  </si>
  <si>
    <t>12*0,324</t>
  </si>
  <si>
    <t>81</t>
  </si>
  <si>
    <t>997221875</t>
  </si>
  <si>
    <t>Poplatek za uložení na recyklační skládce (skládkovné) stavebního odpadu asfaltového bez obsahu dehtu zatříděného do Katalogu odpadů pod kódem 17 03 02</t>
  </si>
  <si>
    <t>805034136</t>
  </si>
  <si>
    <t>https://podminky.urs.cz/item/CS_URS_2025_01/997221875</t>
  </si>
  <si>
    <t>7,5*0,098</t>
  </si>
  <si>
    <t>38*0,22</t>
  </si>
  <si>
    <t>998</t>
  </si>
  <si>
    <t>Přesun hmot</t>
  </si>
  <si>
    <t>82</t>
  </si>
  <si>
    <t>998223011</t>
  </si>
  <si>
    <t>Přesun hmot pro pozemní komunikace s krytem dlážděným</t>
  </si>
  <si>
    <t>1785688396</t>
  </si>
  <si>
    <t>https://podminky.urs.cz/item/CS_URS_2025_01/998223011</t>
  </si>
  <si>
    <t>PSV</t>
  </si>
  <si>
    <t>Práce a dodávky PSV</t>
  </si>
  <si>
    <t>767</t>
  </si>
  <si>
    <t>Konstrukce zámečnické</t>
  </si>
  <si>
    <t>83</t>
  </si>
  <si>
    <t>767114111</t>
  </si>
  <si>
    <t>Montáž stěn a příček rámových zasklených do celostěnových panelů nebo ocelové konstrukce bez požární odolnosti plochy do 6 m2</t>
  </si>
  <si>
    <t>702037552</t>
  </si>
  <si>
    <t>https://podminky.urs.cz/item/CS_URS_2025_01/767114111</t>
  </si>
  <si>
    <t>"demontáž a znovu montáž stávajícího zastávkového přístřešku rozměrů cca 4 x 1,5 m"1,5*3*2</t>
  </si>
  <si>
    <t>84</t>
  </si>
  <si>
    <t>767114113</t>
  </si>
  <si>
    <t>Montáž stěn a příček rámových zasklených do celostěnových panelů nebo ocelové konstrukce bez požární odolnosti plochy přes 9 do 12 m2</t>
  </si>
  <si>
    <t>-2110617778</t>
  </si>
  <si>
    <t>https://podminky.urs.cz/item/CS_URS_2025_01/767114113</t>
  </si>
  <si>
    <t>"demontáž a znovu montáž stávajícího zastávkového přístřešku rozměrů cca 4 x 1,5 m"4*3</t>
  </si>
  <si>
    <t>85</t>
  </si>
  <si>
    <t>767812511</t>
  </si>
  <si>
    <t>Montáž markýz balkonových š do 2000 mm na strop</t>
  </si>
  <si>
    <t>1936820980</t>
  </si>
  <si>
    <t>https://podminky.urs.cz/item/CS_URS_2025_01/767812511</t>
  </si>
  <si>
    <t>"demontáž a znovu montáž stávajícího zastávkového přístřešku rozměrů cca 4 x 1,5 m_střecha"1</t>
  </si>
  <si>
    <t>VRN - Vedlejší a ostatní rozpočtové náklady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</si>
  <si>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</si>
  <si>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</si>
  <si>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</si>
  <si>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</si>
  <si>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</si>
  <si>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</si>
  <si>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Vedlejší rozpočtové náklady</t>
  </si>
  <si>
    <t>VRN1</t>
  </si>
  <si>
    <t>Průzkumné, zeměměřičské a projektové práce</t>
  </si>
  <si>
    <t>012164000</t>
  </si>
  <si>
    <t>Vytyčení a zaměření inženýrských sítí</t>
  </si>
  <si>
    <t>kpl</t>
  </si>
  <si>
    <t>1024</t>
  </si>
  <si>
    <t>-464855589</t>
  </si>
  <si>
    <t>https://podminky.urs.cz/item/CS_URS_2025_01/012164000</t>
  </si>
  <si>
    <t>012344000</t>
  </si>
  <si>
    <t>Vytyčovací práce</t>
  </si>
  <si>
    <t>461990469</t>
  </si>
  <si>
    <t>https://podminky.urs.cz/item/CS_URS_2025_01/012344000</t>
  </si>
  <si>
    <t>012444000</t>
  </si>
  <si>
    <t>Geodetické měření skutečného provedení stavby</t>
  </si>
  <si>
    <t>-816283102</t>
  </si>
  <si>
    <t>https://podminky.urs.cz/item/CS_URS_2025_01/012444000</t>
  </si>
  <si>
    <t>013254000</t>
  </si>
  <si>
    <t>Dokumentace skutečného provedení stavby</t>
  </si>
  <si>
    <t>143647291</t>
  </si>
  <si>
    <t>https://podminky.urs.cz/item/CS_URS_2025_01/013254000</t>
  </si>
  <si>
    <t>VRN3</t>
  </si>
  <si>
    <t>Zařízení staveniště</t>
  </si>
  <si>
    <t>030001000</t>
  </si>
  <si>
    <t>-1199917497</t>
  </si>
  <si>
    <t>https://podminky.urs.cz/item/CS_URS_2025_01/030001000</t>
  </si>
  <si>
    <t>039203000</t>
  </si>
  <si>
    <t>Úprava terénu po zrušení zařízení staveniště</t>
  </si>
  <si>
    <t>-407831353</t>
  </si>
  <si>
    <t>https://podminky.urs.cz/item/CS_URS_2025_01/039203000</t>
  </si>
  <si>
    <t>Poznámka k položce:_x000d_
úklid komunikací během výstavby</t>
  </si>
  <si>
    <t>VRN4</t>
  </si>
  <si>
    <t>Inženýrská činnost</t>
  </si>
  <si>
    <t>043154000</t>
  </si>
  <si>
    <t>Zkoušky hutnicí</t>
  </si>
  <si>
    <t>-34523937</t>
  </si>
  <si>
    <t>https://podminky.urs.cz/item/CS_URS_2025_01/043154000</t>
  </si>
  <si>
    <t>045203000</t>
  </si>
  <si>
    <t>Kompletační činnost</t>
  </si>
  <si>
    <t>-1003314731</t>
  </si>
  <si>
    <t>https://podminky.urs.cz/item/CS_URS_2025_01/045203000</t>
  </si>
  <si>
    <t>045303000</t>
  </si>
  <si>
    <t>Koordinační činnost</t>
  </si>
  <si>
    <t>1601058209</t>
  </si>
  <si>
    <t>https://podminky.urs.cz/item/CS_URS_2025_01/045303000</t>
  </si>
  <si>
    <t>VRN6</t>
  </si>
  <si>
    <t>Územní vlivy</t>
  </si>
  <si>
    <t>060001000</t>
  </si>
  <si>
    <t>34207262</t>
  </si>
  <si>
    <t>https://podminky.urs.cz/item/CS_URS_2025_01/060001000</t>
  </si>
  <si>
    <t>VRN7</t>
  </si>
  <si>
    <t>Provozní vlivy</t>
  </si>
  <si>
    <t>070001000</t>
  </si>
  <si>
    <t>47562288</t>
  </si>
  <si>
    <t>https://podminky.urs.cz/item/CS_URS_2025_01/070001000</t>
  </si>
  <si>
    <t>072103000</t>
  </si>
  <si>
    <t>Silniční provoz - projednání DIO a zajištění DIR</t>
  </si>
  <si>
    <t>508836181</t>
  </si>
  <si>
    <t>https://podminky.urs.cz/item/CS_URS_2025_01/072103000</t>
  </si>
  <si>
    <t>072203000</t>
  </si>
  <si>
    <t>Silniční provoz - zajištění DIO (dopravní značení)</t>
  </si>
  <si>
    <t>-111920272</t>
  </si>
  <si>
    <t>https://podminky.urs.cz/item/CS_URS_2025_01/072203000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</si>
</sst>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2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6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1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8" fillId="0" borderId="0" xfId="0" applyFont="1" applyAlignment="1">
      <alignment vertical="center" wrapText="1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2251101" TargetMode="External" /><Relationship Id="rId2" Type="http://schemas.openxmlformats.org/officeDocument/2006/relationships/hyperlink" Target="https://podminky.urs.cz/item/CS_URS_2025_01/113106123" TargetMode="External" /><Relationship Id="rId3" Type="http://schemas.openxmlformats.org/officeDocument/2006/relationships/hyperlink" Target="https://podminky.urs.cz/item/CS_URS_2025_01/113106187" TargetMode="External" /><Relationship Id="rId4" Type="http://schemas.openxmlformats.org/officeDocument/2006/relationships/hyperlink" Target="https://podminky.urs.cz/item/CS_URS_2025_01/113106191" TargetMode="External" /><Relationship Id="rId5" Type="http://schemas.openxmlformats.org/officeDocument/2006/relationships/hyperlink" Target="https://podminky.urs.cz/item/CS_URS_2025_01/113107181" TargetMode="External" /><Relationship Id="rId6" Type="http://schemas.openxmlformats.org/officeDocument/2006/relationships/hyperlink" Target="https://podminky.urs.cz/item/CS_URS_2025_01/113107182" TargetMode="External" /><Relationship Id="rId7" Type="http://schemas.openxmlformats.org/officeDocument/2006/relationships/hyperlink" Target="https://podminky.urs.cz/item/CS_URS_2025_01/113107232" TargetMode="External" /><Relationship Id="rId8" Type="http://schemas.openxmlformats.org/officeDocument/2006/relationships/hyperlink" Target="https://podminky.urs.cz/item/CS_URS_2025_01/113107323" TargetMode="External" /><Relationship Id="rId9" Type="http://schemas.openxmlformats.org/officeDocument/2006/relationships/hyperlink" Target="https://podminky.urs.cz/item/CS_URS_2025_01/113201111" TargetMode="External" /><Relationship Id="rId10" Type="http://schemas.openxmlformats.org/officeDocument/2006/relationships/hyperlink" Target="https://podminky.urs.cz/item/CS_URS_2025_01/122251101" TargetMode="External" /><Relationship Id="rId11" Type="http://schemas.openxmlformats.org/officeDocument/2006/relationships/hyperlink" Target="https://podminky.urs.cz/item/CS_URS_2025_01/162201421" TargetMode="External" /><Relationship Id="rId12" Type="http://schemas.openxmlformats.org/officeDocument/2006/relationships/hyperlink" Target="https://podminky.urs.cz/item/CS_URS_2025_01/162301971" TargetMode="External" /><Relationship Id="rId13" Type="http://schemas.openxmlformats.org/officeDocument/2006/relationships/hyperlink" Target="https://podminky.urs.cz/item/CS_URS_2025_01/162751117" TargetMode="External" /><Relationship Id="rId14" Type="http://schemas.openxmlformats.org/officeDocument/2006/relationships/hyperlink" Target="https://podminky.urs.cz/item/CS_URS_2025_01/171201231" TargetMode="External" /><Relationship Id="rId15" Type="http://schemas.openxmlformats.org/officeDocument/2006/relationships/hyperlink" Target="https://podminky.urs.cz/item/CS_URS_2025_01/181351103" TargetMode="External" /><Relationship Id="rId16" Type="http://schemas.openxmlformats.org/officeDocument/2006/relationships/hyperlink" Target="https://podminky.urs.cz/item/CS_URS_2025_01/181411131" TargetMode="External" /><Relationship Id="rId17" Type="http://schemas.openxmlformats.org/officeDocument/2006/relationships/hyperlink" Target="https://podminky.urs.cz/item/CS_URS_2025_01/181951111" TargetMode="External" /><Relationship Id="rId18" Type="http://schemas.openxmlformats.org/officeDocument/2006/relationships/hyperlink" Target="https://podminky.urs.cz/item/CS_URS_2025_01/181951112" TargetMode="External" /><Relationship Id="rId19" Type="http://schemas.openxmlformats.org/officeDocument/2006/relationships/hyperlink" Target="https://podminky.urs.cz/item/CS_URS_2025_01/183106612" TargetMode="External" /><Relationship Id="rId20" Type="http://schemas.openxmlformats.org/officeDocument/2006/relationships/hyperlink" Target="https://podminky.urs.cz/item/CS_URS_2025_01/183117112" TargetMode="External" /><Relationship Id="rId21" Type="http://schemas.openxmlformats.org/officeDocument/2006/relationships/hyperlink" Target="https://podminky.urs.cz/item/CS_URS_2025_01/185803111" TargetMode="External" /><Relationship Id="rId22" Type="http://schemas.openxmlformats.org/officeDocument/2006/relationships/hyperlink" Target="https://podminky.urs.cz/item/CS_URS_2025_01/185804312" TargetMode="External" /><Relationship Id="rId23" Type="http://schemas.openxmlformats.org/officeDocument/2006/relationships/hyperlink" Target="https://podminky.urs.cz/item/CS_URS_2025_01/211531111" TargetMode="External" /><Relationship Id="rId24" Type="http://schemas.openxmlformats.org/officeDocument/2006/relationships/hyperlink" Target="https://podminky.urs.cz/item/CS_URS_2025_01/212752101" TargetMode="External" /><Relationship Id="rId25" Type="http://schemas.openxmlformats.org/officeDocument/2006/relationships/hyperlink" Target="https://podminky.urs.cz/item/CS_URS_2025_01/212972112" TargetMode="External" /><Relationship Id="rId26" Type="http://schemas.openxmlformats.org/officeDocument/2006/relationships/hyperlink" Target="https://podminky.urs.cz/item/CS_URS_2025_01/213141111" TargetMode="External" /><Relationship Id="rId27" Type="http://schemas.openxmlformats.org/officeDocument/2006/relationships/hyperlink" Target="https://podminky.urs.cz/item/CS_URS_2025_01/338171123" TargetMode="External" /><Relationship Id="rId28" Type="http://schemas.openxmlformats.org/officeDocument/2006/relationships/hyperlink" Target="https://podminky.urs.cz/item/CS_URS_2025_01/339921132" TargetMode="External" /><Relationship Id="rId29" Type="http://schemas.openxmlformats.org/officeDocument/2006/relationships/hyperlink" Target="https://podminky.urs.cz/item/CS_URS_2025_01/564851111" TargetMode="External" /><Relationship Id="rId30" Type="http://schemas.openxmlformats.org/officeDocument/2006/relationships/hyperlink" Target="https://podminky.urs.cz/item/CS_URS_2025_01/578143113" TargetMode="External" /><Relationship Id="rId31" Type="http://schemas.openxmlformats.org/officeDocument/2006/relationships/hyperlink" Target="https://podminky.urs.cz/item/CS_URS_2025_01/596211113" TargetMode="External" /><Relationship Id="rId32" Type="http://schemas.openxmlformats.org/officeDocument/2006/relationships/hyperlink" Target="https://podminky.urs.cz/item/CS_URS_2025_01/596212210" TargetMode="External" /><Relationship Id="rId33" Type="http://schemas.openxmlformats.org/officeDocument/2006/relationships/hyperlink" Target="https://podminky.urs.cz/item/CS_URS_2025_01/899133131" TargetMode="External" /><Relationship Id="rId34" Type="http://schemas.openxmlformats.org/officeDocument/2006/relationships/hyperlink" Target="https://podminky.urs.cz/item/CS_URS_2025_01/911111111" TargetMode="External" /><Relationship Id="rId35" Type="http://schemas.openxmlformats.org/officeDocument/2006/relationships/hyperlink" Target="https://podminky.urs.cz/item/CS_URS_2025_01/914511111" TargetMode="External" /><Relationship Id="rId36" Type="http://schemas.openxmlformats.org/officeDocument/2006/relationships/hyperlink" Target="https://podminky.urs.cz/item/CS_URS_2025_01/915223111" TargetMode="External" /><Relationship Id="rId37" Type="http://schemas.openxmlformats.org/officeDocument/2006/relationships/hyperlink" Target="https://podminky.urs.cz/item/CS_URS_2025_01/916131213" TargetMode="External" /><Relationship Id="rId38" Type="http://schemas.openxmlformats.org/officeDocument/2006/relationships/hyperlink" Target="https://podminky.urs.cz/item/CS_URS_2025_01/916231213" TargetMode="External" /><Relationship Id="rId39" Type="http://schemas.openxmlformats.org/officeDocument/2006/relationships/hyperlink" Target="https://podminky.urs.cz/item/CS_URS_2025_01/916431112" TargetMode="External" /><Relationship Id="rId40" Type="http://schemas.openxmlformats.org/officeDocument/2006/relationships/hyperlink" Target="https://podminky.urs.cz/item/CS_URS_2025_01/919732221" TargetMode="External" /><Relationship Id="rId41" Type="http://schemas.openxmlformats.org/officeDocument/2006/relationships/hyperlink" Target="https://podminky.urs.cz/item/CS_URS_2025_01/919735111" TargetMode="External" /><Relationship Id="rId42" Type="http://schemas.openxmlformats.org/officeDocument/2006/relationships/hyperlink" Target="https://podminky.urs.cz/item/CS_URS_2025_01/919735122" TargetMode="External" /><Relationship Id="rId43" Type="http://schemas.openxmlformats.org/officeDocument/2006/relationships/hyperlink" Target="https://podminky.urs.cz/item/CS_URS_2025_01/936104211" TargetMode="External" /><Relationship Id="rId44" Type="http://schemas.openxmlformats.org/officeDocument/2006/relationships/hyperlink" Target="https://podminky.urs.cz/item/CS_URS_2025_01/936124112" TargetMode="External" /><Relationship Id="rId45" Type="http://schemas.openxmlformats.org/officeDocument/2006/relationships/hyperlink" Target="https://podminky.urs.cz/item/CS_URS_2025_01/938902113" TargetMode="External" /><Relationship Id="rId46" Type="http://schemas.openxmlformats.org/officeDocument/2006/relationships/hyperlink" Target="https://podminky.urs.cz/item/CS_URS_2025_01/966001211" TargetMode="External" /><Relationship Id="rId47" Type="http://schemas.openxmlformats.org/officeDocument/2006/relationships/hyperlink" Target="https://podminky.urs.cz/item/CS_URS_2025_01/966001311" TargetMode="External" /><Relationship Id="rId48" Type="http://schemas.openxmlformats.org/officeDocument/2006/relationships/hyperlink" Target="https://podminky.urs.cz/item/CS_URS_2025_01/966005111" TargetMode="External" /><Relationship Id="rId49" Type="http://schemas.openxmlformats.org/officeDocument/2006/relationships/hyperlink" Target="https://podminky.urs.cz/item/CS_URS_2025_01/966006132" TargetMode="External" /><Relationship Id="rId50" Type="http://schemas.openxmlformats.org/officeDocument/2006/relationships/hyperlink" Target="https://podminky.urs.cz/item/CS_URS_2025_01/966071711" TargetMode="External" /><Relationship Id="rId51" Type="http://schemas.openxmlformats.org/officeDocument/2006/relationships/hyperlink" Target="https://podminky.urs.cz/item/CS_URS_2025_01/968072641" TargetMode="External" /><Relationship Id="rId52" Type="http://schemas.openxmlformats.org/officeDocument/2006/relationships/hyperlink" Target="https://podminky.urs.cz/item/CS_URS_2025_01/997221551" TargetMode="External" /><Relationship Id="rId53" Type="http://schemas.openxmlformats.org/officeDocument/2006/relationships/hyperlink" Target="https://podminky.urs.cz/item/CS_URS_2025_01/997221559" TargetMode="External" /><Relationship Id="rId54" Type="http://schemas.openxmlformats.org/officeDocument/2006/relationships/hyperlink" Target="https://podminky.urs.cz/item/CS_URS_2025_01/997221561" TargetMode="External" /><Relationship Id="rId55" Type="http://schemas.openxmlformats.org/officeDocument/2006/relationships/hyperlink" Target="https://podminky.urs.cz/item/CS_URS_2025_01/997221569" TargetMode="External" /><Relationship Id="rId56" Type="http://schemas.openxmlformats.org/officeDocument/2006/relationships/hyperlink" Target="https://podminky.urs.cz/item/CS_URS_2025_01/997221611" TargetMode="External" /><Relationship Id="rId57" Type="http://schemas.openxmlformats.org/officeDocument/2006/relationships/hyperlink" Target="https://podminky.urs.cz/item/CS_URS_2025_01/997221612" TargetMode="External" /><Relationship Id="rId58" Type="http://schemas.openxmlformats.org/officeDocument/2006/relationships/hyperlink" Target="https://podminky.urs.cz/item/CS_URS_2025_01/997221858" TargetMode="External" /><Relationship Id="rId59" Type="http://schemas.openxmlformats.org/officeDocument/2006/relationships/hyperlink" Target="https://podminky.urs.cz/item/CS_URS_2025_01/997221861" TargetMode="External" /><Relationship Id="rId60" Type="http://schemas.openxmlformats.org/officeDocument/2006/relationships/hyperlink" Target="https://podminky.urs.cz/item/CS_URS_2025_01/997221862" TargetMode="External" /><Relationship Id="rId61" Type="http://schemas.openxmlformats.org/officeDocument/2006/relationships/hyperlink" Target="https://podminky.urs.cz/item/CS_URS_2025_01/997221873" TargetMode="External" /><Relationship Id="rId62" Type="http://schemas.openxmlformats.org/officeDocument/2006/relationships/hyperlink" Target="https://podminky.urs.cz/item/CS_URS_2025_01/997221875" TargetMode="External" /><Relationship Id="rId63" Type="http://schemas.openxmlformats.org/officeDocument/2006/relationships/hyperlink" Target="https://podminky.urs.cz/item/CS_URS_2025_01/998223011" TargetMode="External" /><Relationship Id="rId64" Type="http://schemas.openxmlformats.org/officeDocument/2006/relationships/hyperlink" Target="https://podminky.urs.cz/item/CS_URS_2025_01/767114111" TargetMode="External" /><Relationship Id="rId65" Type="http://schemas.openxmlformats.org/officeDocument/2006/relationships/hyperlink" Target="https://podminky.urs.cz/item/CS_URS_2025_01/767114113" TargetMode="External" /><Relationship Id="rId66" Type="http://schemas.openxmlformats.org/officeDocument/2006/relationships/hyperlink" Target="https://podminky.urs.cz/item/CS_URS_2025_01/767812511" TargetMode="External" /><Relationship Id="rId67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2164000" TargetMode="External" /><Relationship Id="rId2" Type="http://schemas.openxmlformats.org/officeDocument/2006/relationships/hyperlink" Target="https://podminky.urs.cz/item/CS_URS_2025_01/012344000" TargetMode="External" /><Relationship Id="rId3" Type="http://schemas.openxmlformats.org/officeDocument/2006/relationships/hyperlink" Target="https://podminky.urs.cz/item/CS_URS_2025_01/012444000" TargetMode="External" /><Relationship Id="rId4" Type="http://schemas.openxmlformats.org/officeDocument/2006/relationships/hyperlink" Target="https://podminky.urs.cz/item/CS_URS_2025_01/013254000" TargetMode="External" /><Relationship Id="rId5" Type="http://schemas.openxmlformats.org/officeDocument/2006/relationships/hyperlink" Target="https://podminky.urs.cz/item/CS_URS_2025_01/030001000" TargetMode="External" /><Relationship Id="rId6" Type="http://schemas.openxmlformats.org/officeDocument/2006/relationships/hyperlink" Target="https://podminky.urs.cz/item/CS_URS_2025_01/039203000" TargetMode="External" /><Relationship Id="rId7" Type="http://schemas.openxmlformats.org/officeDocument/2006/relationships/hyperlink" Target="https://podminky.urs.cz/item/CS_URS_2025_01/043154000" TargetMode="External" /><Relationship Id="rId8" Type="http://schemas.openxmlformats.org/officeDocument/2006/relationships/hyperlink" Target="https://podminky.urs.cz/item/CS_URS_2025_01/045203000" TargetMode="External" /><Relationship Id="rId9" Type="http://schemas.openxmlformats.org/officeDocument/2006/relationships/hyperlink" Target="https://podminky.urs.cz/item/CS_URS_2025_01/045303000" TargetMode="External" /><Relationship Id="rId10" Type="http://schemas.openxmlformats.org/officeDocument/2006/relationships/hyperlink" Target="https://podminky.urs.cz/item/CS_URS_2025_01/060001000" TargetMode="External" /><Relationship Id="rId11" Type="http://schemas.openxmlformats.org/officeDocument/2006/relationships/hyperlink" Target="https://podminky.urs.cz/item/CS_URS_2025_01/070001000" TargetMode="External" /><Relationship Id="rId12" Type="http://schemas.openxmlformats.org/officeDocument/2006/relationships/hyperlink" Target="https://podminky.urs.cz/item/CS_URS_2025_01/072103000" TargetMode="External" /><Relationship Id="rId13" Type="http://schemas.openxmlformats.org/officeDocument/2006/relationships/hyperlink" Target="https://podminky.urs.cz/item/CS_URS_2025_01/072203000" TargetMode="External" /><Relationship Id="rId14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="1" customFormat="1" ht="36.96" customHeight="1">
      <c r="AR2" s="16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="1" customFormat="1" ht="12" customHeight="1">
      <c r="B5" s="20"/>
      <c r="D5" s="24" t="s">
        <v>13</v>
      </c>
      <c r="K5" s="25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20"/>
      <c r="BE5" s="26" t="s">
        <v>15</v>
      </c>
      <c r="BS5" s="17" t="s">
        <v>6</v>
      </c>
    </row>
    <row r="6" s="1" customFormat="1" ht="36.96" customHeight="1">
      <c r="B6" s="20"/>
      <c r="D6" s="27" t="s">
        <v>16</v>
      </c>
      <c r="K6" s="28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20"/>
      <c r="BE6" s="29"/>
      <c r="BS6" s="17" t="s">
        <v>6</v>
      </c>
    </row>
    <row r="7" s="1" customFormat="1" ht="12" customHeight="1">
      <c r="B7" s="20"/>
      <c r="D7" s="30" t="s">
        <v>18</v>
      </c>
      <c r="K7" s="25" t="s">
        <v>1</v>
      </c>
      <c r="AK7" s="30" t="s">
        <v>19</v>
      </c>
      <c r="AN7" s="25" t="s">
        <v>1</v>
      </c>
      <c r="AR7" s="20"/>
      <c r="BE7" s="29"/>
      <c r="BS7" s="17" t="s">
        <v>6</v>
      </c>
    </row>
    <row r="8" s="1" customFormat="1" ht="12" customHeight="1">
      <c r="B8" s="20"/>
      <c r="D8" s="30" t="s">
        <v>20</v>
      </c>
      <c r="K8" s="25" t="s">
        <v>21</v>
      </c>
      <c r="AK8" s="30" t="s">
        <v>22</v>
      </c>
      <c r="AN8" s="31" t="s">
        <v>23</v>
      </c>
      <c r="AR8" s="20"/>
      <c r="BE8" s="29"/>
      <c r="BS8" s="17" t="s">
        <v>6</v>
      </c>
    </row>
    <row r="9" s="1" customFormat="1" ht="14.4" customHeight="1">
      <c r="B9" s="20"/>
      <c r="AR9" s="20"/>
      <c r="BE9" s="29"/>
      <c r="BS9" s="17" t="s">
        <v>6</v>
      </c>
    </row>
    <row r="10" s="1" customFormat="1" ht="12" customHeight="1">
      <c r="B10" s="20"/>
      <c r="D10" s="30" t="s">
        <v>24</v>
      </c>
      <c r="AK10" s="30" t="s">
        <v>25</v>
      </c>
      <c r="AN10" s="25" t="s">
        <v>1</v>
      </c>
      <c r="AR10" s="20"/>
      <c r="BE10" s="29"/>
      <c r="BS10" s="17" t="s">
        <v>6</v>
      </c>
    </row>
    <row r="11" s="1" customFormat="1" ht="18.48" customHeight="1">
      <c r="B11" s="20"/>
      <c r="E11" s="25" t="s">
        <v>26</v>
      </c>
      <c r="AK11" s="30" t="s">
        <v>27</v>
      </c>
      <c r="AN11" s="25" t="s">
        <v>1</v>
      </c>
      <c r="AR11" s="20"/>
      <c r="BE11" s="29"/>
      <c r="BS11" s="17" t="s">
        <v>6</v>
      </c>
    </row>
    <row r="12" s="1" customFormat="1" ht="6.96" customHeight="1">
      <c r="B12" s="20"/>
      <c r="AR12" s="20"/>
      <c r="BE12" s="29"/>
      <c r="BS12" s="17" t="s">
        <v>6</v>
      </c>
    </row>
    <row r="13" s="1" customFormat="1" ht="12" customHeight="1">
      <c r="B13" s="20"/>
      <c r="D13" s="30" t="s">
        <v>28</v>
      </c>
      <c r="AK13" s="30" t="s">
        <v>25</v>
      </c>
      <c r="AN13" s="32" t="s">
        <v>29</v>
      </c>
      <c r="AR13" s="20"/>
      <c r="BE13" s="29"/>
      <c r="BS13" s="17" t="s">
        <v>6</v>
      </c>
    </row>
    <row r="14">
      <c r="B14" s="20"/>
      <c r="E14" s="32" t="s">
        <v>29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27</v>
      </c>
      <c r="AN14" s="32" t="s">
        <v>29</v>
      </c>
      <c r="AR14" s="20"/>
      <c r="BE14" s="29"/>
      <c r="BS14" s="17" t="s">
        <v>6</v>
      </c>
    </row>
    <row r="15" s="1" customFormat="1" ht="6.96" customHeight="1">
      <c r="B15" s="20"/>
      <c r="AR15" s="20"/>
      <c r="BE15" s="29"/>
      <c r="BS15" s="17" t="s">
        <v>3</v>
      </c>
    </row>
    <row r="16" s="1" customFormat="1" ht="12" customHeight="1">
      <c r="B16" s="20"/>
      <c r="D16" s="30" t="s">
        <v>30</v>
      </c>
      <c r="AK16" s="30" t="s">
        <v>25</v>
      </c>
      <c r="AN16" s="25" t="s">
        <v>31</v>
      </c>
      <c r="AR16" s="20"/>
      <c r="BE16" s="29"/>
      <c r="BS16" s="17" t="s">
        <v>3</v>
      </c>
    </row>
    <row r="17" s="1" customFormat="1" ht="18.48" customHeight="1">
      <c r="B17" s="20"/>
      <c r="E17" s="25" t="s">
        <v>32</v>
      </c>
      <c r="AK17" s="30" t="s">
        <v>27</v>
      </c>
      <c r="AN17" s="25" t="s">
        <v>1</v>
      </c>
      <c r="AR17" s="20"/>
      <c r="BE17" s="29"/>
      <c r="BS17" s="17" t="s">
        <v>33</v>
      </c>
    </row>
    <row r="18" s="1" customFormat="1" ht="6.96" customHeight="1">
      <c r="B18" s="20"/>
      <c r="AR18" s="20"/>
      <c r="BE18" s="29"/>
      <c r="BS18" s="17" t="s">
        <v>6</v>
      </c>
    </row>
    <row r="19" s="1" customFormat="1" ht="12" customHeight="1">
      <c r="B19" s="20"/>
      <c r="D19" s="30" t="s">
        <v>34</v>
      </c>
      <c r="AK19" s="30" t="s">
        <v>25</v>
      </c>
      <c r="AN19" s="25" t="s">
        <v>35</v>
      </c>
      <c r="AR19" s="20"/>
      <c r="BE19" s="29"/>
      <c r="BS19" s="17" t="s">
        <v>6</v>
      </c>
    </row>
    <row r="20" s="1" customFormat="1" ht="18.48" customHeight="1">
      <c r="B20" s="20"/>
      <c r="E20" s="25" t="s">
        <v>36</v>
      </c>
      <c r="AK20" s="30" t="s">
        <v>27</v>
      </c>
      <c r="AN20" s="25" t="s">
        <v>1</v>
      </c>
      <c r="AR20" s="20"/>
      <c r="BE20" s="29"/>
      <c r="BS20" s="17" t="s">
        <v>33</v>
      </c>
    </row>
    <row r="21" s="1" customFormat="1" ht="6.96" customHeight="1">
      <c r="B21" s="20"/>
      <c r="AR21" s="20"/>
      <c r="BE21" s="29"/>
    </row>
    <row r="22" s="1" customFormat="1" ht="12" customHeight="1">
      <c r="B22" s="20"/>
      <c r="D22" s="30" t="s">
        <v>37</v>
      </c>
      <c r="AR22" s="20"/>
      <c r="BE22" s="29"/>
    </row>
    <row r="23" s="1" customFormat="1" ht="16.5" customHeight="1">
      <c r="B23" s="20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R23" s="20"/>
      <c r="BE23" s="29"/>
    </row>
    <row r="24" s="1" customFormat="1" ht="6.96" customHeight="1">
      <c r="B24" s="20"/>
      <c r="AR24" s="20"/>
      <c r="BE24" s="29"/>
    </row>
    <row r="25" s="1" customFormat="1" ht="6.96" customHeight="1">
      <c r="B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R25" s="20"/>
      <c r="BE25" s="29"/>
    </row>
    <row r="26" s="2" customFormat="1" ht="25.92" customHeight="1">
      <c r="A26" s="36"/>
      <c r="B26" s="37"/>
      <c r="C26" s="36"/>
      <c r="D26" s="38" t="s">
        <v>38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6"/>
      <c r="AQ26" s="36"/>
      <c r="AR26" s="37"/>
      <c r="BE26" s="29"/>
    </row>
    <row r="27" s="2" customFormat="1" ht="6.96" customHeight="1">
      <c r="A27" s="36"/>
      <c r="B27" s="37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7"/>
      <c r="BE27" s="29"/>
    </row>
    <row r="28" s="2" customForma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41" t="s">
        <v>39</v>
      </c>
      <c r="M28" s="41"/>
      <c r="N28" s="41"/>
      <c r="O28" s="41"/>
      <c r="P28" s="41"/>
      <c r="Q28" s="36"/>
      <c r="R28" s="36"/>
      <c r="S28" s="36"/>
      <c r="T28" s="36"/>
      <c r="U28" s="36"/>
      <c r="V28" s="36"/>
      <c r="W28" s="41" t="s">
        <v>40</v>
      </c>
      <c r="X28" s="41"/>
      <c r="Y28" s="41"/>
      <c r="Z28" s="41"/>
      <c r="AA28" s="41"/>
      <c r="AB28" s="41"/>
      <c r="AC28" s="41"/>
      <c r="AD28" s="41"/>
      <c r="AE28" s="41"/>
      <c r="AF28" s="36"/>
      <c r="AG28" s="36"/>
      <c r="AH28" s="36"/>
      <c r="AI28" s="36"/>
      <c r="AJ28" s="36"/>
      <c r="AK28" s="41" t="s">
        <v>41</v>
      </c>
      <c r="AL28" s="41"/>
      <c r="AM28" s="41"/>
      <c r="AN28" s="41"/>
      <c r="AO28" s="41"/>
      <c r="AP28" s="36"/>
      <c r="AQ28" s="36"/>
      <c r="AR28" s="37"/>
      <c r="BE28" s="29"/>
    </row>
    <row r="29" s="3" customFormat="1" ht="14.4" customHeight="1">
      <c r="A29" s="3"/>
      <c r="B29" s="42"/>
      <c r="C29" s="3"/>
      <c r="D29" s="30" t="s">
        <v>42</v>
      </c>
      <c r="E29" s="3"/>
      <c r="F29" s="30" t="s">
        <v>43</v>
      </c>
      <c r="G29" s="3"/>
      <c r="H29" s="3"/>
      <c r="I29" s="3"/>
      <c r="J29" s="3"/>
      <c r="K29" s="3"/>
      <c r="L29" s="43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4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4">
        <f>ROUND(AV94, 2)</f>
        <v>0</v>
      </c>
      <c r="AL29" s="3"/>
      <c r="AM29" s="3"/>
      <c r="AN29" s="3"/>
      <c r="AO29" s="3"/>
      <c r="AP29" s="3"/>
      <c r="AQ29" s="3"/>
      <c r="AR29" s="42"/>
      <c r="BE29" s="45"/>
    </row>
    <row r="30" s="3" customFormat="1" ht="14.4" customHeight="1">
      <c r="A30" s="3"/>
      <c r="B30" s="42"/>
      <c r="C30" s="3"/>
      <c r="D30" s="3"/>
      <c r="E30" s="3"/>
      <c r="F30" s="30" t="s">
        <v>44</v>
      </c>
      <c r="G30" s="3"/>
      <c r="H30" s="3"/>
      <c r="I30" s="3"/>
      <c r="J30" s="3"/>
      <c r="K30" s="3"/>
      <c r="L30" s="43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4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4">
        <f>ROUND(AW94, 2)</f>
        <v>0</v>
      </c>
      <c r="AL30" s="3"/>
      <c r="AM30" s="3"/>
      <c r="AN30" s="3"/>
      <c r="AO30" s="3"/>
      <c r="AP30" s="3"/>
      <c r="AQ30" s="3"/>
      <c r="AR30" s="42"/>
      <c r="BE30" s="45"/>
    </row>
    <row r="31" hidden="1" s="3" customFormat="1" ht="14.4" customHeight="1">
      <c r="A31" s="3"/>
      <c r="B31" s="42"/>
      <c r="C31" s="3"/>
      <c r="D31" s="3"/>
      <c r="E31" s="3"/>
      <c r="F31" s="30" t="s">
        <v>45</v>
      </c>
      <c r="G31" s="3"/>
      <c r="H31" s="3"/>
      <c r="I31" s="3"/>
      <c r="J31" s="3"/>
      <c r="K31" s="3"/>
      <c r="L31" s="43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4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4">
        <v>0</v>
      </c>
      <c r="AL31" s="3"/>
      <c r="AM31" s="3"/>
      <c r="AN31" s="3"/>
      <c r="AO31" s="3"/>
      <c r="AP31" s="3"/>
      <c r="AQ31" s="3"/>
      <c r="AR31" s="42"/>
      <c r="BE31" s="45"/>
    </row>
    <row r="32" hidden="1" s="3" customFormat="1" ht="14.4" customHeight="1">
      <c r="A32" s="3"/>
      <c r="B32" s="42"/>
      <c r="C32" s="3"/>
      <c r="D32" s="3"/>
      <c r="E32" s="3"/>
      <c r="F32" s="30" t="s">
        <v>46</v>
      </c>
      <c r="G32" s="3"/>
      <c r="H32" s="3"/>
      <c r="I32" s="3"/>
      <c r="J32" s="3"/>
      <c r="K32" s="3"/>
      <c r="L32" s="43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4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4">
        <v>0</v>
      </c>
      <c r="AL32" s="3"/>
      <c r="AM32" s="3"/>
      <c r="AN32" s="3"/>
      <c r="AO32" s="3"/>
      <c r="AP32" s="3"/>
      <c r="AQ32" s="3"/>
      <c r="AR32" s="42"/>
      <c r="BE32" s="45"/>
    </row>
    <row r="33" hidden="1" s="3" customFormat="1" ht="14.4" customHeight="1">
      <c r="A33" s="3"/>
      <c r="B33" s="42"/>
      <c r="C33" s="3"/>
      <c r="D33" s="3"/>
      <c r="E33" s="3"/>
      <c r="F33" s="30" t="s">
        <v>47</v>
      </c>
      <c r="G33" s="3"/>
      <c r="H33" s="3"/>
      <c r="I33" s="3"/>
      <c r="J33" s="3"/>
      <c r="K33" s="3"/>
      <c r="L33" s="43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4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4">
        <v>0</v>
      </c>
      <c r="AL33" s="3"/>
      <c r="AM33" s="3"/>
      <c r="AN33" s="3"/>
      <c r="AO33" s="3"/>
      <c r="AP33" s="3"/>
      <c r="AQ33" s="3"/>
      <c r="AR33" s="42"/>
      <c r="BE33" s="45"/>
    </row>
    <row r="34" s="2" customFormat="1" ht="6.96" customHeight="1">
      <c r="A34" s="36"/>
      <c r="B34" s="37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7"/>
      <c r="BE34" s="29"/>
    </row>
    <row r="35" s="2" customFormat="1" ht="25.92" customHeight="1">
      <c r="A35" s="36"/>
      <c r="B35" s="37"/>
      <c r="C35" s="46"/>
      <c r="D35" s="47" t="s">
        <v>48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 t="s">
        <v>49</v>
      </c>
      <c r="U35" s="48"/>
      <c r="V35" s="48"/>
      <c r="W35" s="48"/>
      <c r="X35" s="50" t="s">
        <v>50</v>
      </c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51">
        <f>SUM(AK26:AK33)</f>
        <v>0</v>
      </c>
      <c r="AL35" s="48"/>
      <c r="AM35" s="48"/>
      <c r="AN35" s="48"/>
      <c r="AO35" s="52"/>
      <c r="AP35" s="46"/>
      <c r="AQ35" s="46"/>
      <c r="AR35" s="37"/>
      <c r="BE35" s="36"/>
    </row>
    <row r="36" s="2" customFormat="1" ht="6.96" customHeight="1">
      <c r="A36" s="36"/>
      <c r="B36" s="37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7"/>
      <c r="BE36" s="36"/>
    </row>
    <row r="37" s="2" customFormat="1" ht="14.4" customHeight="1">
      <c r="A37" s="36"/>
      <c r="B37" s="37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7"/>
      <c r="BE37" s="36"/>
    </row>
    <row r="38" s="1" customFormat="1" ht="14.4" customHeight="1">
      <c r="B38" s="20"/>
      <c r="AR38" s="20"/>
    </row>
    <row r="39" s="1" customFormat="1" ht="14.4" customHeight="1">
      <c r="B39" s="20"/>
      <c r="AR39" s="20"/>
    </row>
    <row r="40" s="1" customFormat="1" ht="14.4" customHeight="1">
      <c r="B40" s="20"/>
      <c r="AR40" s="20"/>
    </row>
    <row r="41" s="1" customFormat="1" ht="14.4" customHeight="1">
      <c r="B41" s="20"/>
      <c r="AR41" s="20"/>
    </row>
    <row r="42" s="1" customFormat="1" ht="14.4" customHeight="1">
      <c r="B42" s="20"/>
      <c r="AR42" s="20"/>
    </row>
    <row r="43" s="1" customFormat="1" ht="14.4" customHeight="1">
      <c r="B43" s="20"/>
      <c r="AR43" s="20"/>
    </row>
    <row r="44" s="1" customFormat="1" ht="14.4" customHeight="1">
      <c r="B44" s="20"/>
      <c r="AR44" s="20"/>
    </row>
    <row r="45" s="1" customFormat="1" ht="14.4" customHeight="1">
      <c r="B45" s="20"/>
      <c r="AR45" s="20"/>
    </row>
    <row r="46" s="1" customFormat="1" ht="14.4" customHeight="1">
      <c r="B46" s="20"/>
      <c r="AR46" s="20"/>
    </row>
    <row r="47" s="1" customFormat="1" ht="14.4" customHeight="1">
      <c r="B47" s="20"/>
      <c r="AR47" s="20"/>
    </row>
    <row r="48" s="1" customFormat="1" ht="14.4" customHeight="1">
      <c r="B48" s="20"/>
      <c r="AR48" s="20"/>
    </row>
    <row r="49" s="2" customFormat="1" ht="14.4" customHeight="1">
      <c r="B49" s="53"/>
      <c r="D49" s="54" t="s">
        <v>51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4" t="s">
        <v>52</v>
      </c>
      <c r="AI49" s="55"/>
      <c r="AJ49" s="55"/>
      <c r="AK49" s="55"/>
      <c r="AL49" s="55"/>
      <c r="AM49" s="55"/>
      <c r="AN49" s="55"/>
      <c r="AO49" s="55"/>
      <c r="AR49" s="53"/>
    </row>
    <row r="50">
      <c r="B50" s="20"/>
      <c r="AR50" s="20"/>
    </row>
    <row r="51">
      <c r="B51" s="20"/>
      <c r="AR51" s="20"/>
    </row>
    <row r="52">
      <c r="B52" s="20"/>
      <c r="AR52" s="20"/>
    </row>
    <row r="53">
      <c r="B53" s="20"/>
      <c r="AR53" s="20"/>
    </row>
    <row r="54">
      <c r="B54" s="20"/>
      <c r="AR54" s="20"/>
    </row>
    <row r="55">
      <c r="B55" s="20"/>
      <c r="AR55" s="20"/>
    </row>
    <row r="56">
      <c r="B56" s="20"/>
      <c r="AR56" s="20"/>
    </row>
    <row r="57">
      <c r="B57" s="20"/>
      <c r="AR57" s="20"/>
    </row>
    <row r="58">
      <c r="B58" s="20"/>
      <c r="AR58" s="20"/>
    </row>
    <row r="59">
      <c r="B59" s="20"/>
      <c r="AR59" s="20"/>
    </row>
    <row r="60" s="2" customFormat="1">
      <c r="A60" s="36"/>
      <c r="B60" s="37"/>
      <c r="C60" s="36"/>
      <c r="D60" s="56" t="s">
        <v>53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6" t="s">
        <v>54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6" t="s">
        <v>53</v>
      </c>
      <c r="AI60" s="39"/>
      <c r="AJ60" s="39"/>
      <c r="AK60" s="39"/>
      <c r="AL60" s="39"/>
      <c r="AM60" s="56" t="s">
        <v>54</v>
      </c>
      <c r="AN60" s="39"/>
      <c r="AO60" s="39"/>
      <c r="AP60" s="36"/>
      <c r="AQ60" s="36"/>
      <c r="AR60" s="37"/>
      <c r="BE60" s="36"/>
    </row>
    <row r="61">
      <c r="B61" s="20"/>
      <c r="AR61" s="20"/>
    </row>
    <row r="62">
      <c r="B62" s="20"/>
      <c r="AR62" s="20"/>
    </row>
    <row r="63">
      <c r="B63" s="20"/>
      <c r="AR63" s="20"/>
    </row>
    <row r="64" s="2" customFormat="1">
      <c r="A64" s="36"/>
      <c r="B64" s="37"/>
      <c r="C64" s="36"/>
      <c r="D64" s="54" t="s">
        <v>55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4" t="s">
        <v>56</v>
      </c>
      <c r="AI64" s="57"/>
      <c r="AJ64" s="57"/>
      <c r="AK64" s="57"/>
      <c r="AL64" s="57"/>
      <c r="AM64" s="57"/>
      <c r="AN64" s="57"/>
      <c r="AO64" s="57"/>
      <c r="AP64" s="36"/>
      <c r="AQ64" s="36"/>
      <c r="AR64" s="37"/>
      <c r="BE64" s="36"/>
    </row>
    <row r="65">
      <c r="B65" s="20"/>
      <c r="AR65" s="20"/>
    </row>
    <row r="66">
      <c r="B66" s="20"/>
      <c r="AR66" s="20"/>
    </row>
    <row r="67">
      <c r="B67" s="20"/>
      <c r="AR67" s="20"/>
    </row>
    <row r="68">
      <c r="B68" s="20"/>
      <c r="AR68" s="20"/>
    </row>
    <row r="69">
      <c r="B69" s="20"/>
      <c r="AR69" s="20"/>
    </row>
    <row r="70">
      <c r="B70" s="20"/>
      <c r="AR70" s="20"/>
    </row>
    <row r="71">
      <c r="B71" s="20"/>
      <c r="AR71" s="20"/>
    </row>
    <row r="72">
      <c r="B72" s="20"/>
      <c r="AR72" s="20"/>
    </row>
    <row r="73">
      <c r="B73" s="20"/>
      <c r="AR73" s="20"/>
    </row>
    <row r="74">
      <c r="B74" s="20"/>
      <c r="AR74" s="20"/>
    </row>
    <row r="75" s="2" customFormat="1">
      <c r="A75" s="36"/>
      <c r="B75" s="37"/>
      <c r="C75" s="36"/>
      <c r="D75" s="56" t="s">
        <v>53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6" t="s">
        <v>54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6" t="s">
        <v>53</v>
      </c>
      <c r="AI75" s="39"/>
      <c r="AJ75" s="39"/>
      <c r="AK75" s="39"/>
      <c r="AL75" s="39"/>
      <c r="AM75" s="56" t="s">
        <v>54</v>
      </c>
      <c r="AN75" s="39"/>
      <c r="AO75" s="39"/>
      <c r="AP75" s="36"/>
      <c r="AQ75" s="36"/>
      <c r="AR75" s="37"/>
      <c r="BE75" s="36"/>
    </row>
    <row r="76" s="2" customFormat="1">
      <c r="A76" s="36"/>
      <c r="B76" s="37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7"/>
      <c r="BE76" s="36"/>
    </row>
    <row r="77" s="2" customFormat="1" ht="6.96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37"/>
      <c r="B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37"/>
      <c r="BE81" s="36"/>
    </row>
    <row r="82" s="2" customFormat="1" ht="24.96" customHeight="1">
      <c r="A82" s="36"/>
      <c r="B82" s="37"/>
      <c r="C82" s="21" t="s">
        <v>57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7"/>
      <c r="B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7"/>
      <c r="BE83" s="36"/>
    </row>
    <row r="84" s="4" customFormat="1" ht="12" customHeight="1">
      <c r="A84" s="4"/>
      <c r="B84" s="62"/>
      <c r="C84" s="30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03/2025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2"/>
      <c r="BE84" s="4"/>
    </row>
    <row r="85" s="5" customFormat="1" ht="36.96" customHeight="1">
      <c r="A85" s="5"/>
      <c r="B85" s="63"/>
      <c r="C85" s="64" t="s">
        <v>16</v>
      </c>
      <c r="D85" s="5"/>
      <c r="E85" s="5"/>
      <c r="F85" s="5"/>
      <c r="G85" s="5"/>
      <c r="H85" s="5"/>
      <c r="I85" s="5"/>
      <c r="J85" s="5"/>
      <c r="K85" s="5"/>
      <c r="L85" s="65" t="str">
        <f>K6</f>
        <v>Oprava chodníku podél ul. Bohdanečská, Vinoř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3"/>
      <c r="BE85" s="5"/>
    </row>
    <row r="86" s="2" customFormat="1" ht="6.96" customHeight="1">
      <c r="A86" s="36"/>
      <c r="B86" s="37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7"/>
      <c r="BE86" s="36"/>
    </row>
    <row r="87" s="2" customFormat="1" ht="12" customHeight="1">
      <c r="A87" s="36"/>
      <c r="B87" s="37"/>
      <c r="C87" s="30" t="s">
        <v>20</v>
      </c>
      <c r="D87" s="36"/>
      <c r="E87" s="36"/>
      <c r="F87" s="36"/>
      <c r="G87" s="36"/>
      <c r="H87" s="36"/>
      <c r="I87" s="36"/>
      <c r="J87" s="36"/>
      <c r="K87" s="36"/>
      <c r="L87" s="66" t="str">
        <f>IF(K8="","",K8)</f>
        <v>Vinoř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0" t="s">
        <v>22</v>
      </c>
      <c r="AJ87" s="36"/>
      <c r="AK87" s="36"/>
      <c r="AL87" s="36"/>
      <c r="AM87" s="67" t="str">
        <f>IF(AN8= "","",AN8)</f>
        <v>15. 4. 2025</v>
      </c>
      <c r="AN87" s="67"/>
      <c r="AO87" s="36"/>
      <c r="AP87" s="36"/>
      <c r="AQ87" s="36"/>
      <c r="AR87" s="37"/>
      <c r="B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7"/>
      <c r="BE88" s="36"/>
    </row>
    <row r="89" s="2" customFormat="1" ht="15.15" customHeight="1">
      <c r="A89" s="36"/>
      <c r="B89" s="37"/>
      <c r="C89" s="30" t="s">
        <v>24</v>
      </c>
      <c r="D89" s="36"/>
      <c r="E89" s="36"/>
      <c r="F89" s="36"/>
      <c r="G89" s="36"/>
      <c r="H89" s="36"/>
      <c r="I89" s="36"/>
      <c r="J89" s="36"/>
      <c r="K89" s="36"/>
      <c r="L89" s="4" t="str">
        <f>IF(E11= "","",E11)</f>
        <v>Úřad městské části Praha Vinoř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0" t="s">
        <v>30</v>
      </c>
      <c r="AJ89" s="36"/>
      <c r="AK89" s="36"/>
      <c r="AL89" s="36"/>
      <c r="AM89" s="68" t="str">
        <f>IF(E17="","",E17)</f>
        <v>Ing. Daniel Polič, Ph.D.</v>
      </c>
      <c r="AN89" s="4"/>
      <c r="AO89" s="4"/>
      <c r="AP89" s="4"/>
      <c r="AQ89" s="36"/>
      <c r="AR89" s="37"/>
      <c r="AS89" s="69" t="s">
        <v>58</v>
      </c>
      <c r="AT89" s="70"/>
      <c r="AU89" s="71"/>
      <c r="AV89" s="71"/>
      <c r="AW89" s="71"/>
      <c r="AX89" s="71"/>
      <c r="AY89" s="71"/>
      <c r="AZ89" s="71"/>
      <c r="BA89" s="71"/>
      <c r="BB89" s="71"/>
      <c r="BC89" s="71"/>
      <c r="BD89" s="72"/>
      <c r="BE89" s="36"/>
    </row>
    <row r="90" s="2" customFormat="1" ht="15.15" customHeight="1">
      <c r="A90" s="36"/>
      <c r="B90" s="37"/>
      <c r="C90" s="30" t="s">
        <v>28</v>
      </c>
      <c r="D90" s="36"/>
      <c r="E90" s="36"/>
      <c r="F90" s="36"/>
      <c r="G90" s="36"/>
      <c r="H90" s="36"/>
      <c r="I90" s="36"/>
      <c r="J90" s="36"/>
      <c r="K90" s="36"/>
      <c r="L90" s="4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0" t="s">
        <v>34</v>
      </c>
      <c r="AJ90" s="36"/>
      <c r="AK90" s="36"/>
      <c r="AL90" s="36"/>
      <c r="AM90" s="68" t="str">
        <f>IF(E20="","",E20)</f>
        <v>Jitka Heřmanová</v>
      </c>
      <c r="AN90" s="4"/>
      <c r="AO90" s="4"/>
      <c r="AP90" s="4"/>
      <c r="AQ90" s="36"/>
      <c r="AR90" s="37"/>
      <c r="AS90" s="73"/>
      <c r="AT90" s="74"/>
      <c r="AU90" s="75"/>
      <c r="AV90" s="75"/>
      <c r="AW90" s="75"/>
      <c r="AX90" s="75"/>
      <c r="AY90" s="75"/>
      <c r="AZ90" s="75"/>
      <c r="BA90" s="75"/>
      <c r="BB90" s="75"/>
      <c r="BC90" s="75"/>
      <c r="BD90" s="76"/>
      <c r="BE90" s="36"/>
    </row>
    <row r="91" s="2" customFormat="1" ht="10.8" customHeight="1">
      <c r="A91" s="36"/>
      <c r="B91" s="37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7"/>
      <c r="AS91" s="73"/>
      <c r="AT91" s="74"/>
      <c r="AU91" s="75"/>
      <c r="AV91" s="75"/>
      <c r="AW91" s="75"/>
      <c r="AX91" s="75"/>
      <c r="AY91" s="75"/>
      <c r="AZ91" s="75"/>
      <c r="BA91" s="75"/>
      <c r="BB91" s="75"/>
      <c r="BC91" s="75"/>
      <c r="BD91" s="76"/>
      <c r="BE91" s="36"/>
    </row>
    <row r="92" s="2" customFormat="1" ht="29.28" customHeight="1">
      <c r="A92" s="36"/>
      <c r="B92" s="37"/>
      <c r="C92" s="77" t="s">
        <v>59</v>
      </c>
      <c r="D92" s="78"/>
      <c r="E92" s="78"/>
      <c r="F92" s="78"/>
      <c r="G92" s="78"/>
      <c r="H92" s="79"/>
      <c r="I92" s="80" t="s">
        <v>60</v>
      </c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81" t="s">
        <v>61</v>
      </c>
      <c r="AH92" s="78"/>
      <c r="AI92" s="78"/>
      <c r="AJ92" s="78"/>
      <c r="AK92" s="78"/>
      <c r="AL92" s="78"/>
      <c r="AM92" s="78"/>
      <c r="AN92" s="80" t="s">
        <v>62</v>
      </c>
      <c r="AO92" s="78"/>
      <c r="AP92" s="82"/>
      <c r="AQ92" s="83" t="s">
        <v>63</v>
      </c>
      <c r="AR92" s="37"/>
      <c r="AS92" s="84" t="s">
        <v>64</v>
      </c>
      <c r="AT92" s="85" t="s">
        <v>65</v>
      </c>
      <c r="AU92" s="85" t="s">
        <v>66</v>
      </c>
      <c r="AV92" s="85" t="s">
        <v>67</v>
      </c>
      <c r="AW92" s="85" t="s">
        <v>68</v>
      </c>
      <c r="AX92" s="85" t="s">
        <v>69</v>
      </c>
      <c r="AY92" s="85" t="s">
        <v>70</v>
      </c>
      <c r="AZ92" s="85" t="s">
        <v>71</v>
      </c>
      <c r="BA92" s="85" t="s">
        <v>72</v>
      </c>
      <c r="BB92" s="85" t="s">
        <v>73</v>
      </c>
      <c r="BC92" s="85" t="s">
        <v>74</v>
      </c>
      <c r="BD92" s="86" t="s">
        <v>75</v>
      </c>
      <c r="BE92" s="36"/>
    </row>
    <row r="93" s="2" customFormat="1" ht="10.8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7"/>
      <c r="AS93" s="87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9"/>
      <c r="BE93" s="36"/>
    </row>
    <row r="94" s="6" customFormat="1" ht="32.4" customHeight="1">
      <c r="A94" s="6"/>
      <c r="B94" s="90"/>
      <c r="C94" s="91" t="s">
        <v>76</v>
      </c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3">
        <f>ROUND(SUM(AG95:AG96),2)</f>
        <v>0</v>
      </c>
      <c r="AH94" s="93"/>
      <c r="AI94" s="93"/>
      <c r="AJ94" s="93"/>
      <c r="AK94" s="93"/>
      <c r="AL94" s="93"/>
      <c r="AM94" s="93"/>
      <c r="AN94" s="94">
        <f>SUM(AG94,AT94)</f>
        <v>0</v>
      </c>
      <c r="AO94" s="94"/>
      <c r="AP94" s="94"/>
      <c r="AQ94" s="95" t="s">
        <v>1</v>
      </c>
      <c r="AR94" s="90"/>
      <c r="AS94" s="96">
        <f>ROUND(SUM(AS95:AS96),2)</f>
        <v>0</v>
      </c>
      <c r="AT94" s="97">
        <f>ROUND(SUM(AV94:AW94),2)</f>
        <v>0</v>
      </c>
      <c r="AU94" s="98">
        <f>ROUND(SUM(AU95:AU96),5)</f>
        <v>0</v>
      </c>
      <c r="AV94" s="97">
        <f>ROUND(AZ94*L29,2)</f>
        <v>0</v>
      </c>
      <c r="AW94" s="97">
        <f>ROUND(BA94*L30,2)</f>
        <v>0</v>
      </c>
      <c r="AX94" s="97">
        <f>ROUND(BB94*L29,2)</f>
        <v>0</v>
      </c>
      <c r="AY94" s="97">
        <f>ROUND(BC94*L30,2)</f>
        <v>0</v>
      </c>
      <c r="AZ94" s="97">
        <f>ROUND(SUM(AZ95:AZ96),2)</f>
        <v>0</v>
      </c>
      <c r="BA94" s="97">
        <f>ROUND(SUM(BA95:BA96),2)</f>
        <v>0</v>
      </c>
      <c r="BB94" s="97">
        <f>ROUND(SUM(BB95:BB96),2)</f>
        <v>0</v>
      </c>
      <c r="BC94" s="97">
        <f>ROUND(SUM(BC95:BC96),2)</f>
        <v>0</v>
      </c>
      <c r="BD94" s="99">
        <f>ROUND(SUM(BD95:BD96),2)</f>
        <v>0</v>
      </c>
      <c r="BE94" s="6"/>
      <c r="BS94" s="100" t="s">
        <v>77</v>
      </c>
      <c r="BT94" s="100" t="s">
        <v>78</v>
      </c>
      <c r="BU94" s="101" t="s">
        <v>79</v>
      </c>
      <c r="BV94" s="100" t="s">
        <v>80</v>
      </c>
      <c r="BW94" s="100" t="s">
        <v>4</v>
      </c>
      <c r="BX94" s="100" t="s">
        <v>81</v>
      </c>
      <c r="CL94" s="100" t="s">
        <v>1</v>
      </c>
    </row>
    <row r="95" s="7" customFormat="1" ht="16.5" customHeight="1">
      <c r="A95" s="102" t="s">
        <v>82</v>
      </c>
      <c r="B95" s="103"/>
      <c r="C95" s="104"/>
      <c r="D95" s="105" t="s">
        <v>83</v>
      </c>
      <c r="E95" s="105"/>
      <c r="F95" s="105"/>
      <c r="G95" s="105"/>
      <c r="H95" s="105"/>
      <c r="I95" s="106"/>
      <c r="J95" s="105" t="s">
        <v>84</v>
      </c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7">
        <f>'SO 100 - Oprava chodníku'!J30</f>
        <v>0</v>
      </c>
      <c r="AH95" s="106"/>
      <c r="AI95" s="106"/>
      <c r="AJ95" s="106"/>
      <c r="AK95" s="106"/>
      <c r="AL95" s="106"/>
      <c r="AM95" s="106"/>
      <c r="AN95" s="107">
        <f>SUM(AG95,AT95)</f>
        <v>0</v>
      </c>
      <c r="AO95" s="106"/>
      <c r="AP95" s="106"/>
      <c r="AQ95" s="108" t="s">
        <v>85</v>
      </c>
      <c r="AR95" s="103"/>
      <c r="AS95" s="109">
        <v>0</v>
      </c>
      <c r="AT95" s="110">
        <f>ROUND(SUM(AV95:AW95),2)</f>
        <v>0</v>
      </c>
      <c r="AU95" s="111">
        <f>'SO 100 - Oprava chodníku'!P127</f>
        <v>0</v>
      </c>
      <c r="AV95" s="110">
        <f>'SO 100 - Oprava chodníku'!J33</f>
        <v>0</v>
      </c>
      <c r="AW95" s="110">
        <f>'SO 100 - Oprava chodníku'!J34</f>
        <v>0</v>
      </c>
      <c r="AX95" s="110">
        <f>'SO 100 - Oprava chodníku'!J35</f>
        <v>0</v>
      </c>
      <c r="AY95" s="110">
        <f>'SO 100 - Oprava chodníku'!J36</f>
        <v>0</v>
      </c>
      <c r="AZ95" s="110">
        <f>'SO 100 - Oprava chodníku'!F33</f>
        <v>0</v>
      </c>
      <c r="BA95" s="110">
        <f>'SO 100 - Oprava chodníku'!F34</f>
        <v>0</v>
      </c>
      <c r="BB95" s="110">
        <f>'SO 100 - Oprava chodníku'!F35</f>
        <v>0</v>
      </c>
      <c r="BC95" s="110">
        <f>'SO 100 - Oprava chodníku'!F36</f>
        <v>0</v>
      </c>
      <c r="BD95" s="112">
        <f>'SO 100 - Oprava chodníku'!F37</f>
        <v>0</v>
      </c>
      <c r="BE95" s="7"/>
      <c r="BT95" s="113" t="s">
        <v>86</v>
      </c>
      <c r="BV95" s="113" t="s">
        <v>80</v>
      </c>
      <c r="BW95" s="113" t="s">
        <v>87</v>
      </c>
      <c r="BX95" s="113" t="s">
        <v>4</v>
      </c>
      <c r="CL95" s="113" t="s">
        <v>1</v>
      </c>
      <c r="CM95" s="113" t="s">
        <v>88</v>
      </c>
    </row>
    <row r="96" s="7" customFormat="1" ht="16.5" customHeight="1">
      <c r="A96" s="102" t="s">
        <v>82</v>
      </c>
      <c r="B96" s="103"/>
      <c r="C96" s="104"/>
      <c r="D96" s="105" t="s">
        <v>89</v>
      </c>
      <c r="E96" s="105"/>
      <c r="F96" s="105"/>
      <c r="G96" s="105"/>
      <c r="H96" s="105"/>
      <c r="I96" s="106"/>
      <c r="J96" s="105" t="s">
        <v>90</v>
      </c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7">
        <f>'VRN - Vedlejší a ostatní ...'!J30</f>
        <v>0</v>
      </c>
      <c r="AH96" s="106"/>
      <c r="AI96" s="106"/>
      <c r="AJ96" s="106"/>
      <c r="AK96" s="106"/>
      <c r="AL96" s="106"/>
      <c r="AM96" s="106"/>
      <c r="AN96" s="107">
        <f>SUM(AG96,AT96)</f>
        <v>0</v>
      </c>
      <c r="AO96" s="106"/>
      <c r="AP96" s="106"/>
      <c r="AQ96" s="108" t="s">
        <v>91</v>
      </c>
      <c r="AR96" s="103"/>
      <c r="AS96" s="114">
        <v>0</v>
      </c>
      <c r="AT96" s="115">
        <f>ROUND(SUM(AV96:AW96),2)</f>
        <v>0</v>
      </c>
      <c r="AU96" s="116">
        <f>'VRN - Vedlejší a ostatní ...'!P122</f>
        <v>0</v>
      </c>
      <c r="AV96" s="115">
        <f>'VRN - Vedlejší a ostatní ...'!J33</f>
        <v>0</v>
      </c>
      <c r="AW96" s="115">
        <f>'VRN - Vedlejší a ostatní ...'!J34</f>
        <v>0</v>
      </c>
      <c r="AX96" s="115">
        <f>'VRN - Vedlejší a ostatní ...'!J35</f>
        <v>0</v>
      </c>
      <c r="AY96" s="115">
        <f>'VRN - Vedlejší a ostatní ...'!J36</f>
        <v>0</v>
      </c>
      <c r="AZ96" s="115">
        <f>'VRN - Vedlejší a ostatní ...'!F33</f>
        <v>0</v>
      </c>
      <c r="BA96" s="115">
        <f>'VRN - Vedlejší a ostatní ...'!F34</f>
        <v>0</v>
      </c>
      <c r="BB96" s="115">
        <f>'VRN - Vedlejší a ostatní ...'!F35</f>
        <v>0</v>
      </c>
      <c r="BC96" s="115">
        <f>'VRN - Vedlejší a ostatní ...'!F36</f>
        <v>0</v>
      </c>
      <c r="BD96" s="117">
        <f>'VRN - Vedlejší a ostatní ...'!F37</f>
        <v>0</v>
      </c>
      <c r="BE96" s="7"/>
      <c r="BT96" s="113" t="s">
        <v>86</v>
      </c>
      <c r="BV96" s="113" t="s">
        <v>80</v>
      </c>
      <c r="BW96" s="113" t="s">
        <v>92</v>
      </c>
      <c r="BX96" s="113" t="s">
        <v>4</v>
      </c>
      <c r="CL96" s="113" t="s">
        <v>1</v>
      </c>
      <c r="CM96" s="113" t="s">
        <v>88</v>
      </c>
    </row>
    <row r="97" s="2" customFormat="1" ht="30" customHeight="1">
      <c r="A97" s="36"/>
      <c r="B97" s="37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7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</row>
    <row r="98" s="2" customFormat="1" ht="6.96" customHeight="1">
      <c r="A98" s="36"/>
      <c r="B98" s="58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37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</row>
  </sheetData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SO 100 - Oprava chodníku'!C2" display="/"/>
    <hyperlink ref="A96" location="'VRN - Vedlejší a ostatní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="1" customFormat="1" ht="24.96" customHeight="1">
      <c r="B4" s="20"/>
      <c r="D4" s="21" t="s">
        <v>93</v>
      </c>
      <c r="L4" s="20"/>
      <c r="M4" s="118" t="s">
        <v>10</v>
      </c>
      <c r="AT4" s="17" t="s">
        <v>3</v>
      </c>
    </row>
    <row r="5" s="1" customFormat="1" ht="6.96" customHeight="1">
      <c r="B5" s="20"/>
      <c r="L5" s="20"/>
    </row>
    <row r="6" s="1" customFormat="1" ht="12" customHeight="1">
      <c r="B6" s="20"/>
      <c r="D6" s="30" t="s">
        <v>16</v>
      </c>
      <c r="L6" s="20"/>
    </row>
    <row r="7" s="1" customFormat="1" ht="16.5" customHeight="1">
      <c r="B7" s="20"/>
      <c r="E7" s="119" t="str">
        <f>'Rekapitulace stavby'!K6</f>
        <v>Oprava chodníku podél ul. Bohdanečská, Vinoř</v>
      </c>
      <c r="F7" s="30"/>
      <c r="G7" s="30"/>
      <c r="H7" s="30"/>
      <c r="L7" s="20"/>
    </row>
    <row r="8" s="2" customFormat="1" ht="12" customHeight="1">
      <c r="A8" s="36"/>
      <c r="B8" s="37"/>
      <c r="C8" s="36"/>
      <c r="D8" s="30" t="s">
        <v>94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5" t="s">
        <v>95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30" t="s">
        <v>18</v>
      </c>
      <c r="E11" s="36"/>
      <c r="F11" s="25" t="s">
        <v>1</v>
      </c>
      <c r="G11" s="36"/>
      <c r="H11" s="36"/>
      <c r="I11" s="30" t="s">
        <v>19</v>
      </c>
      <c r="J11" s="25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30" t="s">
        <v>20</v>
      </c>
      <c r="E12" s="36"/>
      <c r="F12" s="25" t="s">
        <v>21</v>
      </c>
      <c r="G12" s="36"/>
      <c r="H12" s="36"/>
      <c r="I12" s="30" t="s">
        <v>22</v>
      </c>
      <c r="J12" s="67" t="str">
        <f>'Rekapitulace stavby'!AN8</f>
        <v>15. 4. 2025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30" t="s">
        <v>24</v>
      </c>
      <c r="E14" s="36"/>
      <c r="F14" s="36"/>
      <c r="G14" s="36"/>
      <c r="H14" s="36"/>
      <c r="I14" s="30" t="s">
        <v>25</v>
      </c>
      <c r="J14" s="25" t="s">
        <v>1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5" t="s">
        <v>26</v>
      </c>
      <c r="F15" s="36"/>
      <c r="G15" s="36"/>
      <c r="H15" s="36"/>
      <c r="I15" s="30" t="s">
        <v>27</v>
      </c>
      <c r="J15" s="25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30" t="s">
        <v>28</v>
      </c>
      <c r="E17" s="36"/>
      <c r="F17" s="36"/>
      <c r="G17" s="36"/>
      <c r="H17" s="36"/>
      <c r="I17" s="30" t="s">
        <v>25</v>
      </c>
      <c r="J17" s="31" t="str">
        <f>'Rekapitulace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31" t="str">
        <f>'Rekapitulace stavby'!E14</f>
        <v>Vyplň údaj</v>
      </c>
      <c r="F18" s="25"/>
      <c r="G18" s="25"/>
      <c r="H18" s="25"/>
      <c r="I18" s="30" t="s">
        <v>27</v>
      </c>
      <c r="J18" s="31" t="str">
        <f>'Rekapitulace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30" t="s">
        <v>30</v>
      </c>
      <c r="E20" s="36"/>
      <c r="F20" s="36"/>
      <c r="G20" s="36"/>
      <c r="H20" s="36"/>
      <c r="I20" s="30" t="s">
        <v>25</v>
      </c>
      <c r="J20" s="25" t="s">
        <v>31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5" t="s">
        <v>32</v>
      </c>
      <c r="F21" s="36"/>
      <c r="G21" s="36"/>
      <c r="H21" s="36"/>
      <c r="I21" s="30" t="s">
        <v>27</v>
      </c>
      <c r="J21" s="25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30" t="s">
        <v>34</v>
      </c>
      <c r="E23" s="36"/>
      <c r="F23" s="36"/>
      <c r="G23" s="36"/>
      <c r="H23" s="36"/>
      <c r="I23" s="30" t="s">
        <v>25</v>
      </c>
      <c r="J23" s="25" t="s">
        <v>35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5" t="s">
        <v>36</v>
      </c>
      <c r="F24" s="36"/>
      <c r="G24" s="36"/>
      <c r="H24" s="36"/>
      <c r="I24" s="30" t="s">
        <v>27</v>
      </c>
      <c r="J24" s="25" t="s">
        <v>1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30" t="s">
        <v>37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20"/>
      <c r="B27" s="121"/>
      <c r="C27" s="120"/>
      <c r="D27" s="120"/>
      <c r="E27" s="34" t="s">
        <v>1</v>
      </c>
      <c r="F27" s="34"/>
      <c r="G27" s="34"/>
      <c r="H27" s="34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37"/>
      <c r="C30" s="36"/>
      <c r="D30" s="123" t="s">
        <v>38</v>
      </c>
      <c r="E30" s="36"/>
      <c r="F30" s="36"/>
      <c r="G30" s="36"/>
      <c r="H30" s="36"/>
      <c r="I30" s="36"/>
      <c r="J30" s="94">
        <f>ROUND(J127, 2)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37"/>
      <c r="C31" s="36"/>
      <c r="D31" s="88"/>
      <c r="E31" s="88"/>
      <c r="F31" s="88"/>
      <c r="G31" s="88"/>
      <c r="H31" s="88"/>
      <c r="I31" s="88"/>
      <c r="J31" s="88"/>
      <c r="K31" s="88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37"/>
      <c r="C32" s="36"/>
      <c r="D32" s="36"/>
      <c r="E32" s="36"/>
      <c r="F32" s="41" t="s">
        <v>40</v>
      </c>
      <c r="G32" s="36"/>
      <c r="H32" s="36"/>
      <c r="I32" s="41" t="s">
        <v>39</v>
      </c>
      <c r="J32" s="41" t="s">
        <v>41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37"/>
      <c r="C33" s="36"/>
      <c r="D33" s="124" t="s">
        <v>42</v>
      </c>
      <c r="E33" s="30" t="s">
        <v>43</v>
      </c>
      <c r="F33" s="125">
        <f>ROUND((SUM(BE127:BE384)),  2)</f>
        <v>0</v>
      </c>
      <c r="G33" s="36"/>
      <c r="H33" s="36"/>
      <c r="I33" s="126">
        <v>0.20999999999999999</v>
      </c>
      <c r="J33" s="125">
        <f>ROUND(((SUM(BE127:BE384))*I33),  2)</f>
        <v>0</v>
      </c>
      <c r="K33" s="3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0" t="s">
        <v>44</v>
      </c>
      <c r="F34" s="125">
        <f>ROUND((SUM(BF127:BF384)),  2)</f>
        <v>0</v>
      </c>
      <c r="G34" s="36"/>
      <c r="H34" s="36"/>
      <c r="I34" s="126">
        <v>0.12</v>
      </c>
      <c r="J34" s="125">
        <f>ROUND(((SUM(BF127:BF384))*I34),  2)</f>
        <v>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37"/>
      <c r="C35" s="36"/>
      <c r="D35" s="36"/>
      <c r="E35" s="30" t="s">
        <v>45</v>
      </c>
      <c r="F35" s="125">
        <f>ROUND((SUM(BG127:BG384)),  2)</f>
        <v>0</v>
      </c>
      <c r="G35" s="36"/>
      <c r="H35" s="36"/>
      <c r="I35" s="126">
        <v>0.20999999999999999</v>
      </c>
      <c r="J35" s="125">
        <f>0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37"/>
      <c r="C36" s="36"/>
      <c r="D36" s="36"/>
      <c r="E36" s="30" t="s">
        <v>46</v>
      </c>
      <c r="F36" s="125">
        <f>ROUND((SUM(BH127:BH384)),  2)</f>
        <v>0</v>
      </c>
      <c r="G36" s="36"/>
      <c r="H36" s="36"/>
      <c r="I36" s="126">
        <v>0.12</v>
      </c>
      <c r="J36" s="125">
        <f>0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47</v>
      </c>
      <c r="F37" s="125">
        <f>ROUND((SUM(BI127:BI384)),  2)</f>
        <v>0</v>
      </c>
      <c r="G37" s="36"/>
      <c r="H37" s="36"/>
      <c r="I37" s="126">
        <v>0</v>
      </c>
      <c r="J37" s="125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37"/>
      <c r="C39" s="127"/>
      <c r="D39" s="128" t="s">
        <v>48</v>
      </c>
      <c r="E39" s="79"/>
      <c r="F39" s="79"/>
      <c r="G39" s="129" t="s">
        <v>49</v>
      </c>
      <c r="H39" s="130" t="s">
        <v>50</v>
      </c>
      <c r="I39" s="79"/>
      <c r="J39" s="131">
        <f>SUM(J30:J37)</f>
        <v>0</v>
      </c>
      <c r="K39" s="132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53"/>
      <c r="D50" s="54" t="s">
        <v>51</v>
      </c>
      <c r="E50" s="55"/>
      <c r="F50" s="55"/>
      <c r="G50" s="54" t="s">
        <v>52</v>
      </c>
      <c r="H50" s="55"/>
      <c r="I50" s="55"/>
      <c r="J50" s="55"/>
      <c r="K50" s="55"/>
      <c r="L50" s="5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6"/>
      <c r="B61" s="37"/>
      <c r="C61" s="36"/>
      <c r="D61" s="56" t="s">
        <v>53</v>
      </c>
      <c r="E61" s="39"/>
      <c r="F61" s="133" t="s">
        <v>54</v>
      </c>
      <c r="G61" s="56" t="s">
        <v>53</v>
      </c>
      <c r="H61" s="39"/>
      <c r="I61" s="39"/>
      <c r="J61" s="134" t="s">
        <v>54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6"/>
      <c r="B65" s="37"/>
      <c r="C65" s="36"/>
      <c r="D65" s="54" t="s">
        <v>55</v>
      </c>
      <c r="E65" s="57"/>
      <c r="F65" s="57"/>
      <c r="G65" s="54" t="s">
        <v>56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6"/>
      <c r="B76" s="37"/>
      <c r="C76" s="36"/>
      <c r="D76" s="56" t="s">
        <v>53</v>
      </c>
      <c r="E76" s="39"/>
      <c r="F76" s="133" t="s">
        <v>54</v>
      </c>
      <c r="G76" s="56" t="s">
        <v>53</v>
      </c>
      <c r="H76" s="39"/>
      <c r="I76" s="39"/>
      <c r="J76" s="134" t="s">
        <v>54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96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19" t="str">
        <f>E7</f>
        <v>Oprava chodníku podél ul. Bohdanečská, Vinoř</v>
      </c>
      <c r="F85" s="30"/>
      <c r="G85" s="30"/>
      <c r="H85" s="30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94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6"/>
      <c r="D87" s="36"/>
      <c r="E87" s="65" t="str">
        <f>E9</f>
        <v>SO 100 - Oprava chodníku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6"/>
      <c r="E89" s="36"/>
      <c r="F89" s="25" t="str">
        <f>F12</f>
        <v>Vinoř</v>
      </c>
      <c r="G89" s="36"/>
      <c r="H89" s="36"/>
      <c r="I89" s="30" t="s">
        <v>22</v>
      </c>
      <c r="J89" s="67" t="str">
        <f>IF(J12="","",J12)</f>
        <v>15. 4. 2025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30" t="s">
        <v>24</v>
      </c>
      <c r="D91" s="36"/>
      <c r="E91" s="36"/>
      <c r="F91" s="25" t="str">
        <f>E15</f>
        <v>Úřad městské části Praha Vinoř</v>
      </c>
      <c r="G91" s="36"/>
      <c r="H91" s="36"/>
      <c r="I91" s="30" t="s">
        <v>30</v>
      </c>
      <c r="J91" s="34" t="str">
        <f>E21</f>
        <v>Ing. Daniel Polič, Ph.D.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28</v>
      </c>
      <c r="D92" s="36"/>
      <c r="E92" s="36"/>
      <c r="F92" s="25" t="str">
        <f>IF(E18="","",E18)</f>
        <v>Vyplň údaj</v>
      </c>
      <c r="G92" s="36"/>
      <c r="H92" s="36"/>
      <c r="I92" s="30" t="s">
        <v>34</v>
      </c>
      <c r="J92" s="34" t="str">
        <f>E24</f>
        <v>Jitka Heřmanová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35" t="s">
        <v>97</v>
      </c>
      <c r="D94" s="127"/>
      <c r="E94" s="127"/>
      <c r="F94" s="127"/>
      <c r="G94" s="127"/>
      <c r="H94" s="127"/>
      <c r="I94" s="127"/>
      <c r="J94" s="136" t="s">
        <v>98</v>
      </c>
      <c r="K94" s="127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37" t="s">
        <v>99</v>
      </c>
      <c r="D96" s="36"/>
      <c r="E96" s="36"/>
      <c r="F96" s="36"/>
      <c r="G96" s="36"/>
      <c r="H96" s="36"/>
      <c r="I96" s="36"/>
      <c r="J96" s="94">
        <f>J127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7" t="s">
        <v>100</v>
      </c>
    </row>
    <row r="97" s="9" customFormat="1" ht="24.96" customHeight="1">
      <c r="A97" s="9"/>
      <c r="B97" s="138"/>
      <c r="C97" s="9"/>
      <c r="D97" s="139" t="s">
        <v>101</v>
      </c>
      <c r="E97" s="140"/>
      <c r="F97" s="140"/>
      <c r="G97" s="140"/>
      <c r="H97" s="140"/>
      <c r="I97" s="140"/>
      <c r="J97" s="141">
        <f>J128</f>
        <v>0</v>
      </c>
      <c r="K97" s="9"/>
      <c r="L97" s="13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2"/>
      <c r="C98" s="10"/>
      <c r="D98" s="143" t="s">
        <v>102</v>
      </c>
      <c r="E98" s="144"/>
      <c r="F98" s="144"/>
      <c r="G98" s="144"/>
      <c r="H98" s="144"/>
      <c r="I98" s="144"/>
      <c r="J98" s="145">
        <f>J129</f>
        <v>0</v>
      </c>
      <c r="K98" s="10"/>
      <c r="L98" s="14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2"/>
      <c r="C99" s="10"/>
      <c r="D99" s="143" t="s">
        <v>103</v>
      </c>
      <c r="E99" s="144"/>
      <c r="F99" s="144"/>
      <c r="G99" s="144"/>
      <c r="H99" s="144"/>
      <c r="I99" s="144"/>
      <c r="J99" s="145">
        <f>J196</f>
        <v>0</v>
      </c>
      <c r="K99" s="10"/>
      <c r="L99" s="14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2"/>
      <c r="C100" s="10"/>
      <c r="D100" s="143" t="s">
        <v>104</v>
      </c>
      <c r="E100" s="144"/>
      <c r="F100" s="144"/>
      <c r="G100" s="144"/>
      <c r="H100" s="144"/>
      <c r="I100" s="144"/>
      <c r="J100" s="145">
        <f>J209</f>
        <v>0</v>
      </c>
      <c r="K100" s="10"/>
      <c r="L100" s="14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2"/>
      <c r="C101" s="10"/>
      <c r="D101" s="143" t="s">
        <v>105</v>
      </c>
      <c r="E101" s="144"/>
      <c r="F101" s="144"/>
      <c r="G101" s="144"/>
      <c r="H101" s="144"/>
      <c r="I101" s="144"/>
      <c r="J101" s="145">
        <f>J217</f>
        <v>0</v>
      </c>
      <c r="K101" s="10"/>
      <c r="L101" s="14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2"/>
      <c r="C102" s="10"/>
      <c r="D102" s="143" t="s">
        <v>106</v>
      </c>
      <c r="E102" s="144"/>
      <c r="F102" s="144"/>
      <c r="G102" s="144"/>
      <c r="H102" s="144"/>
      <c r="I102" s="144"/>
      <c r="J102" s="145">
        <f>J252</f>
        <v>0</v>
      </c>
      <c r="K102" s="10"/>
      <c r="L102" s="14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2"/>
      <c r="C103" s="10"/>
      <c r="D103" s="143" t="s">
        <v>107</v>
      </c>
      <c r="E103" s="144"/>
      <c r="F103" s="144"/>
      <c r="G103" s="144"/>
      <c r="H103" s="144"/>
      <c r="I103" s="144"/>
      <c r="J103" s="145">
        <f>J255</f>
        <v>0</v>
      </c>
      <c r="K103" s="10"/>
      <c r="L103" s="14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2"/>
      <c r="C104" s="10"/>
      <c r="D104" s="143" t="s">
        <v>108</v>
      </c>
      <c r="E104" s="144"/>
      <c r="F104" s="144"/>
      <c r="G104" s="144"/>
      <c r="H104" s="144"/>
      <c r="I104" s="144"/>
      <c r="J104" s="145">
        <f>J312</f>
        <v>0</v>
      </c>
      <c r="K104" s="10"/>
      <c r="L104" s="14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2"/>
      <c r="C105" s="10"/>
      <c r="D105" s="143" t="s">
        <v>109</v>
      </c>
      <c r="E105" s="144"/>
      <c r="F105" s="144"/>
      <c r="G105" s="144"/>
      <c r="H105" s="144"/>
      <c r="I105" s="144"/>
      <c r="J105" s="145">
        <f>J371</f>
        <v>0</v>
      </c>
      <c r="K105" s="10"/>
      <c r="L105" s="14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38"/>
      <c r="C106" s="9"/>
      <c r="D106" s="139" t="s">
        <v>110</v>
      </c>
      <c r="E106" s="140"/>
      <c r="F106" s="140"/>
      <c r="G106" s="140"/>
      <c r="H106" s="140"/>
      <c r="I106" s="140"/>
      <c r="J106" s="141">
        <f>J374</f>
        <v>0</v>
      </c>
      <c r="K106" s="9"/>
      <c r="L106" s="138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42"/>
      <c r="C107" s="10"/>
      <c r="D107" s="143" t="s">
        <v>111</v>
      </c>
      <c r="E107" s="144"/>
      <c r="F107" s="144"/>
      <c r="G107" s="144"/>
      <c r="H107" s="144"/>
      <c r="I107" s="144"/>
      <c r="J107" s="145">
        <f>J375</f>
        <v>0</v>
      </c>
      <c r="K107" s="10"/>
      <c r="L107" s="142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6"/>
      <c r="B108" s="37"/>
      <c r="C108" s="36"/>
      <c r="D108" s="36"/>
      <c r="E108" s="36"/>
      <c r="F108" s="36"/>
      <c r="G108" s="36"/>
      <c r="H108" s="36"/>
      <c r="I108" s="36"/>
      <c r="J108" s="36"/>
      <c r="K108" s="36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6.96" customHeight="1">
      <c r="A109" s="36"/>
      <c r="B109" s="58"/>
      <c r="C109" s="59"/>
      <c r="D109" s="59"/>
      <c r="E109" s="59"/>
      <c r="F109" s="59"/>
      <c r="G109" s="59"/>
      <c r="H109" s="59"/>
      <c r="I109" s="59"/>
      <c r="J109" s="59"/>
      <c r="K109" s="59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3" s="2" customFormat="1" ht="6.96" customHeight="1">
      <c r="A113" s="36"/>
      <c r="B113" s="60"/>
      <c r="C113" s="61"/>
      <c r="D113" s="61"/>
      <c r="E113" s="61"/>
      <c r="F113" s="61"/>
      <c r="G113" s="61"/>
      <c r="H113" s="61"/>
      <c r="I113" s="61"/>
      <c r="J113" s="61"/>
      <c r="K113" s="61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24.96" customHeight="1">
      <c r="A114" s="36"/>
      <c r="B114" s="37"/>
      <c r="C114" s="21" t="s">
        <v>112</v>
      </c>
      <c r="D114" s="36"/>
      <c r="E114" s="36"/>
      <c r="F114" s="36"/>
      <c r="G114" s="36"/>
      <c r="H114" s="36"/>
      <c r="I114" s="36"/>
      <c r="J114" s="36"/>
      <c r="K114" s="36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6.96" customHeight="1">
      <c r="A115" s="36"/>
      <c r="B115" s="37"/>
      <c r="C115" s="36"/>
      <c r="D115" s="36"/>
      <c r="E115" s="36"/>
      <c r="F115" s="36"/>
      <c r="G115" s="36"/>
      <c r="H115" s="36"/>
      <c r="I115" s="36"/>
      <c r="J115" s="36"/>
      <c r="K115" s="36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2" customHeight="1">
      <c r="A116" s="36"/>
      <c r="B116" s="37"/>
      <c r="C116" s="30" t="s">
        <v>16</v>
      </c>
      <c r="D116" s="36"/>
      <c r="E116" s="36"/>
      <c r="F116" s="36"/>
      <c r="G116" s="36"/>
      <c r="H116" s="36"/>
      <c r="I116" s="36"/>
      <c r="J116" s="36"/>
      <c r="K116" s="36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6.5" customHeight="1">
      <c r="A117" s="36"/>
      <c r="B117" s="37"/>
      <c r="C117" s="36"/>
      <c r="D117" s="36"/>
      <c r="E117" s="119" t="str">
        <f>E7</f>
        <v>Oprava chodníku podél ul. Bohdanečská, Vinoř</v>
      </c>
      <c r="F117" s="30"/>
      <c r="G117" s="30"/>
      <c r="H117" s="30"/>
      <c r="I117" s="36"/>
      <c r="J117" s="36"/>
      <c r="K117" s="36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2" customHeight="1">
      <c r="A118" s="36"/>
      <c r="B118" s="37"/>
      <c r="C118" s="30" t="s">
        <v>94</v>
      </c>
      <c r="D118" s="36"/>
      <c r="E118" s="36"/>
      <c r="F118" s="36"/>
      <c r="G118" s="36"/>
      <c r="H118" s="36"/>
      <c r="I118" s="36"/>
      <c r="J118" s="36"/>
      <c r="K118" s="36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6.5" customHeight="1">
      <c r="A119" s="36"/>
      <c r="B119" s="37"/>
      <c r="C119" s="36"/>
      <c r="D119" s="36"/>
      <c r="E119" s="65" t="str">
        <f>E9</f>
        <v>SO 100 - Oprava chodníku</v>
      </c>
      <c r="F119" s="36"/>
      <c r="G119" s="36"/>
      <c r="H119" s="36"/>
      <c r="I119" s="36"/>
      <c r="J119" s="36"/>
      <c r="K119" s="36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6.96" customHeight="1">
      <c r="A120" s="36"/>
      <c r="B120" s="37"/>
      <c r="C120" s="36"/>
      <c r="D120" s="36"/>
      <c r="E120" s="36"/>
      <c r="F120" s="36"/>
      <c r="G120" s="36"/>
      <c r="H120" s="36"/>
      <c r="I120" s="36"/>
      <c r="J120" s="36"/>
      <c r="K120" s="36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2" customHeight="1">
      <c r="A121" s="36"/>
      <c r="B121" s="37"/>
      <c r="C121" s="30" t="s">
        <v>20</v>
      </c>
      <c r="D121" s="36"/>
      <c r="E121" s="36"/>
      <c r="F121" s="25" t="str">
        <f>F12</f>
        <v>Vinoř</v>
      </c>
      <c r="G121" s="36"/>
      <c r="H121" s="36"/>
      <c r="I121" s="30" t="s">
        <v>22</v>
      </c>
      <c r="J121" s="67" t="str">
        <f>IF(J12="","",J12)</f>
        <v>15. 4. 2025</v>
      </c>
      <c r="K121" s="36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6.96" customHeight="1">
      <c r="A122" s="36"/>
      <c r="B122" s="37"/>
      <c r="C122" s="36"/>
      <c r="D122" s="36"/>
      <c r="E122" s="36"/>
      <c r="F122" s="36"/>
      <c r="G122" s="36"/>
      <c r="H122" s="36"/>
      <c r="I122" s="36"/>
      <c r="J122" s="36"/>
      <c r="K122" s="36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25.65" customHeight="1">
      <c r="A123" s="36"/>
      <c r="B123" s="37"/>
      <c r="C123" s="30" t="s">
        <v>24</v>
      </c>
      <c r="D123" s="36"/>
      <c r="E123" s="36"/>
      <c r="F123" s="25" t="str">
        <f>E15</f>
        <v>Úřad městské části Praha Vinoř</v>
      </c>
      <c r="G123" s="36"/>
      <c r="H123" s="36"/>
      <c r="I123" s="30" t="s">
        <v>30</v>
      </c>
      <c r="J123" s="34" t="str">
        <f>E21</f>
        <v>Ing. Daniel Polič, Ph.D.</v>
      </c>
      <c r="K123" s="36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15.15" customHeight="1">
      <c r="A124" s="36"/>
      <c r="B124" s="37"/>
      <c r="C124" s="30" t="s">
        <v>28</v>
      </c>
      <c r="D124" s="36"/>
      <c r="E124" s="36"/>
      <c r="F124" s="25" t="str">
        <f>IF(E18="","",E18)</f>
        <v>Vyplň údaj</v>
      </c>
      <c r="G124" s="36"/>
      <c r="H124" s="36"/>
      <c r="I124" s="30" t="s">
        <v>34</v>
      </c>
      <c r="J124" s="34" t="str">
        <f>E24</f>
        <v>Jitka Heřmanová</v>
      </c>
      <c r="K124" s="36"/>
      <c r="L124" s="53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10.32" customHeight="1">
      <c r="A125" s="36"/>
      <c r="B125" s="37"/>
      <c r="C125" s="36"/>
      <c r="D125" s="36"/>
      <c r="E125" s="36"/>
      <c r="F125" s="36"/>
      <c r="G125" s="36"/>
      <c r="H125" s="36"/>
      <c r="I125" s="36"/>
      <c r="J125" s="36"/>
      <c r="K125" s="36"/>
      <c r="L125" s="53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11" customFormat="1" ht="29.28" customHeight="1">
      <c r="A126" s="146"/>
      <c r="B126" s="147"/>
      <c r="C126" s="148" t="s">
        <v>113</v>
      </c>
      <c r="D126" s="149" t="s">
        <v>63</v>
      </c>
      <c r="E126" s="149" t="s">
        <v>59</v>
      </c>
      <c r="F126" s="149" t="s">
        <v>60</v>
      </c>
      <c r="G126" s="149" t="s">
        <v>114</v>
      </c>
      <c r="H126" s="149" t="s">
        <v>115</v>
      </c>
      <c r="I126" s="149" t="s">
        <v>116</v>
      </c>
      <c r="J126" s="149" t="s">
        <v>98</v>
      </c>
      <c r="K126" s="150" t="s">
        <v>117</v>
      </c>
      <c r="L126" s="151"/>
      <c r="M126" s="84" t="s">
        <v>1</v>
      </c>
      <c r="N126" s="85" t="s">
        <v>42</v>
      </c>
      <c r="O126" s="85" t="s">
        <v>118</v>
      </c>
      <c r="P126" s="85" t="s">
        <v>119</v>
      </c>
      <c r="Q126" s="85" t="s">
        <v>120</v>
      </c>
      <c r="R126" s="85" t="s">
        <v>121</v>
      </c>
      <c r="S126" s="85" t="s">
        <v>122</v>
      </c>
      <c r="T126" s="86" t="s">
        <v>123</v>
      </c>
      <c r="U126" s="146"/>
      <c r="V126" s="146"/>
      <c r="W126" s="146"/>
      <c r="X126" s="146"/>
      <c r="Y126" s="146"/>
      <c r="Z126" s="146"/>
      <c r="AA126" s="146"/>
      <c r="AB126" s="146"/>
      <c r="AC126" s="146"/>
      <c r="AD126" s="146"/>
      <c r="AE126" s="146"/>
    </row>
    <row r="127" s="2" customFormat="1" ht="22.8" customHeight="1">
      <c r="A127" s="36"/>
      <c r="B127" s="37"/>
      <c r="C127" s="91" t="s">
        <v>124</v>
      </c>
      <c r="D127" s="36"/>
      <c r="E127" s="36"/>
      <c r="F127" s="36"/>
      <c r="G127" s="36"/>
      <c r="H127" s="36"/>
      <c r="I127" s="36"/>
      <c r="J127" s="152">
        <f>BK127</f>
        <v>0</v>
      </c>
      <c r="K127" s="36"/>
      <c r="L127" s="37"/>
      <c r="M127" s="87"/>
      <c r="N127" s="71"/>
      <c r="O127" s="88"/>
      <c r="P127" s="153">
        <f>P128+P374</f>
        <v>0</v>
      </c>
      <c r="Q127" s="88"/>
      <c r="R127" s="153">
        <f>R128+R374</f>
        <v>306.95888450000001</v>
      </c>
      <c r="S127" s="88"/>
      <c r="T127" s="154">
        <f>T128+T374</f>
        <v>513.49800000000005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T127" s="17" t="s">
        <v>77</v>
      </c>
      <c r="AU127" s="17" t="s">
        <v>100</v>
      </c>
      <c r="BK127" s="155">
        <f>BK128+BK374</f>
        <v>0</v>
      </c>
    </row>
    <row r="128" s="12" customFormat="1" ht="25.92" customHeight="1">
      <c r="A128" s="12"/>
      <c r="B128" s="156"/>
      <c r="C128" s="12"/>
      <c r="D128" s="157" t="s">
        <v>77</v>
      </c>
      <c r="E128" s="158" t="s">
        <v>125</v>
      </c>
      <c r="F128" s="158" t="s">
        <v>126</v>
      </c>
      <c r="G128" s="12"/>
      <c r="H128" s="12"/>
      <c r="I128" s="159"/>
      <c r="J128" s="160">
        <f>BK128</f>
        <v>0</v>
      </c>
      <c r="K128" s="12"/>
      <c r="L128" s="156"/>
      <c r="M128" s="161"/>
      <c r="N128" s="162"/>
      <c r="O128" s="162"/>
      <c r="P128" s="163">
        <f>P129+P196+P209+P217+P252+P255+P312+P371</f>
        <v>0</v>
      </c>
      <c r="Q128" s="162"/>
      <c r="R128" s="163">
        <f>R129+R196+R209+R217+R252+R255+R312+R371</f>
        <v>306.95363450000002</v>
      </c>
      <c r="S128" s="162"/>
      <c r="T128" s="164">
        <f>T129+T196+T209+T217+T252+T255+T312+T371</f>
        <v>513.49800000000005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57" t="s">
        <v>86</v>
      </c>
      <c r="AT128" s="165" t="s">
        <v>77</v>
      </c>
      <c r="AU128" s="165" t="s">
        <v>78</v>
      </c>
      <c r="AY128" s="157" t="s">
        <v>127</v>
      </c>
      <c r="BK128" s="166">
        <f>BK129+BK196+BK209+BK217+BK252+BK255+BK312+BK371</f>
        <v>0</v>
      </c>
    </row>
    <row r="129" s="12" customFormat="1" ht="22.8" customHeight="1">
      <c r="A129" s="12"/>
      <c r="B129" s="156"/>
      <c r="C129" s="12"/>
      <c r="D129" s="157" t="s">
        <v>77</v>
      </c>
      <c r="E129" s="167" t="s">
        <v>86</v>
      </c>
      <c r="F129" s="167" t="s">
        <v>128</v>
      </c>
      <c r="G129" s="12"/>
      <c r="H129" s="12"/>
      <c r="I129" s="159"/>
      <c r="J129" s="168">
        <f>BK129</f>
        <v>0</v>
      </c>
      <c r="K129" s="12"/>
      <c r="L129" s="156"/>
      <c r="M129" s="161"/>
      <c r="N129" s="162"/>
      <c r="O129" s="162"/>
      <c r="P129" s="163">
        <f>SUM(P130:P195)</f>
        <v>0</v>
      </c>
      <c r="Q129" s="162"/>
      <c r="R129" s="163">
        <f>SUM(R130:R195)</f>
        <v>76.556640000000002</v>
      </c>
      <c r="S129" s="162"/>
      <c r="T129" s="164">
        <f>SUM(T130:T195)</f>
        <v>506.59400000000005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57" t="s">
        <v>86</v>
      </c>
      <c r="AT129" s="165" t="s">
        <v>77</v>
      </c>
      <c r="AU129" s="165" t="s">
        <v>86</v>
      </c>
      <c r="AY129" s="157" t="s">
        <v>127</v>
      </c>
      <c r="BK129" s="166">
        <f>SUM(BK130:BK195)</f>
        <v>0</v>
      </c>
    </row>
    <row r="130" s="2" customFormat="1" ht="21.75" customHeight="1">
      <c r="A130" s="36"/>
      <c r="B130" s="169"/>
      <c r="C130" s="170" t="s">
        <v>86</v>
      </c>
      <c r="D130" s="170" t="s">
        <v>129</v>
      </c>
      <c r="E130" s="171" t="s">
        <v>130</v>
      </c>
      <c r="F130" s="172" t="s">
        <v>131</v>
      </c>
      <c r="G130" s="173" t="s">
        <v>132</v>
      </c>
      <c r="H130" s="174">
        <v>10</v>
      </c>
      <c r="I130" s="175"/>
      <c r="J130" s="176">
        <f>ROUND(I130*H130,2)</f>
        <v>0</v>
      </c>
      <c r="K130" s="172" t="s">
        <v>133</v>
      </c>
      <c r="L130" s="37"/>
      <c r="M130" s="177" t="s">
        <v>1</v>
      </c>
      <c r="N130" s="178" t="s">
        <v>43</v>
      </c>
      <c r="O130" s="75"/>
      <c r="P130" s="179">
        <f>O130*H130</f>
        <v>0</v>
      </c>
      <c r="Q130" s="179">
        <v>0</v>
      </c>
      <c r="R130" s="179">
        <f>Q130*H130</f>
        <v>0</v>
      </c>
      <c r="S130" s="179">
        <v>0</v>
      </c>
      <c r="T130" s="180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181" t="s">
        <v>134</v>
      </c>
      <c r="AT130" s="181" t="s">
        <v>129</v>
      </c>
      <c r="AU130" s="181" t="s">
        <v>88</v>
      </c>
      <c r="AY130" s="17" t="s">
        <v>127</v>
      </c>
      <c r="BE130" s="182">
        <f>IF(N130="základní",J130,0)</f>
        <v>0</v>
      </c>
      <c r="BF130" s="182">
        <f>IF(N130="snížená",J130,0)</f>
        <v>0</v>
      </c>
      <c r="BG130" s="182">
        <f>IF(N130="zákl. přenesená",J130,0)</f>
        <v>0</v>
      </c>
      <c r="BH130" s="182">
        <f>IF(N130="sníž. přenesená",J130,0)</f>
        <v>0</v>
      </c>
      <c r="BI130" s="182">
        <f>IF(N130="nulová",J130,0)</f>
        <v>0</v>
      </c>
      <c r="BJ130" s="17" t="s">
        <v>86</v>
      </c>
      <c r="BK130" s="182">
        <f>ROUND(I130*H130,2)</f>
        <v>0</v>
      </c>
      <c r="BL130" s="17" t="s">
        <v>134</v>
      </c>
      <c r="BM130" s="181" t="s">
        <v>135</v>
      </c>
    </row>
    <row r="131" s="2" customFormat="1">
      <c r="A131" s="36"/>
      <c r="B131" s="37"/>
      <c r="C131" s="36"/>
      <c r="D131" s="183" t="s">
        <v>136</v>
      </c>
      <c r="E131" s="36"/>
      <c r="F131" s="184" t="s">
        <v>137</v>
      </c>
      <c r="G131" s="36"/>
      <c r="H131" s="36"/>
      <c r="I131" s="185"/>
      <c r="J131" s="36"/>
      <c r="K131" s="36"/>
      <c r="L131" s="37"/>
      <c r="M131" s="186"/>
      <c r="N131" s="187"/>
      <c r="O131" s="75"/>
      <c r="P131" s="75"/>
      <c r="Q131" s="75"/>
      <c r="R131" s="75"/>
      <c r="S131" s="75"/>
      <c r="T131" s="7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T131" s="17" t="s">
        <v>136</v>
      </c>
      <c r="AU131" s="17" t="s">
        <v>88</v>
      </c>
    </row>
    <row r="132" s="2" customFormat="1" ht="24.15" customHeight="1">
      <c r="A132" s="36"/>
      <c r="B132" s="169"/>
      <c r="C132" s="170" t="s">
        <v>88</v>
      </c>
      <c r="D132" s="170" t="s">
        <v>129</v>
      </c>
      <c r="E132" s="171" t="s">
        <v>138</v>
      </c>
      <c r="F132" s="172" t="s">
        <v>139</v>
      </c>
      <c r="G132" s="173" t="s">
        <v>140</v>
      </c>
      <c r="H132" s="174">
        <v>8</v>
      </c>
      <c r="I132" s="175"/>
      <c r="J132" s="176">
        <f>ROUND(I132*H132,2)</f>
        <v>0</v>
      </c>
      <c r="K132" s="172" t="s">
        <v>133</v>
      </c>
      <c r="L132" s="37"/>
      <c r="M132" s="177" t="s">
        <v>1</v>
      </c>
      <c r="N132" s="178" t="s">
        <v>43</v>
      </c>
      <c r="O132" s="75"/>
      <c r="P132" s="179">
        <f>O132*H132</f>
        <v>0</v>
      </c>
      <c r="Q132" s="179">
        <v>0</v>
      </c>
      <c r="R132" s="179">
        <f>Q132*H132</f>
        <v>0</v>
      </c>
      <c r="S132" s="179">
        <v>0.26000000000000001</v>
      </c>
      <c r="T132" s="180">
        <f>S132*H132</f>
        <v>2.0800000000000001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81" t="s">
        <v>134</v>
      </c>
      <c r="AT132" s="181" t="s">
        <v>129</v>
      </c>
      <c r="AU132" s="181" t="s">
        <v>88</v>
      </c>
      <c r="AY132" s="17" t="s">
        <v>127</v>
      </c>
      <c r="BE132" s="182">
        <f>IF(N132="základní",J132,0)</f>
        <v>0</v>
      </c>
      <c r="BF132" s="182">
        <f>IF(N132="snížená",J132,0)</f>
        <v>0</v>
      </c>
      <c r="BG132" s="182">
        <f>IF(N132="zákl. přenesená",J132,0)</f>
        <v>0</v>
      </c>
      <c r="BH132" s="182">
        <f>IF(N132="sníž. přenesená",J132,0)</f>
        <v>0</v>
      </c>
      <c r="BI132" s="182">
        <f>IF(N132="nulová",J132,0)</f>
        <v>0</v>
      </c>
      <c r="BJ132" s="17" t="s">
        <v>86</v>
      </c>
      <c r="BK132" s="182">
        <f>ROUND(I132*H132,2)</f>
        <v>0</v>
      </c>
      <c r="BL132" s="17" t="s">
        <v>134</v>
      </c>
      <c r="BM132" s="181" t="s">
        <v>141</v>
      </c>
    </row>
    <row r="133" s="2" customFormat="1">
      <c r="A133" s="36"/>
      <c r="B133" s="37"/>
      <c r="C133" s="36"/>
      <c r="D133" s="183" t="s">
        <v>136</v>
      </c>
      <c r="E133" s="36"/>
      <c r="F133" s="184" t="s">
        <v>142</v>
      </c>
      <c r="G133" s="36"/>
      <c r="H133" s="36"/>
      <c r="I133" s="185"/>
      <c r="J133" s="36"/>
      <c r="K133" s="36"/>
      <c r="L133" s="37"/>
      <c r="M133" s="186"/>
      <c r="N133" s="187"/>
      <c r="O133" s="75"/>
      <c r="P133" s="75"/>
      <c r="Q133" s="75"/>
      <c r="R133" s="75"/>
      <c r="S133" s="75"/>
      <c r="T133" s="7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7" t="s">
        <v>136</v>
      </c>
      <c r="AU133" s="17" t="s">
        <v>88</v>
      </c>
    </row>
    <row r="134" s="2" customFormat="1" ht="24.15" customHeight="1">
      <c r="A134" s="36"/>
      <c r="B134" s="169"/>
      <c r="C134" s="170" t="s">
        <v>143</v>
      </c>
      <c r="D134" s="170" t="s">
        <v>129</v>
      </c>
      <c r="E134" s="171" t="s">
        <v>144</v>
      </c>
      <c r="F134" s="172" t="s">
        <v>145</v>
      </c>
      <c r="G134" s="173" t="s">
        <v>140</v>
      </c>
      <c r="H134" s="174">
        <v>35</v>
      </c>
      <c r="I134" s="175"/>
      <c r="J134" s="176">
        <f>ROUND(I134*H134,2)</f>
        <v>0</v>
      </c>
      <c r="K134" s="172" t="s">
        <v>133</v>
      </c>
      <c r="L134" s="37"/>
      <c r="M134" s="177" t="s">
        <v>1</v>
      </c>
      <c r="N134" s="178" t="s">
        <v>43</v>
      </c>
      <c r="O134" s="75"/>
      <c r="P134" s="179">
        <f>O134*H134</f>
        <v>0</v>
      </c>
      <c r="Q134" s="179">
        <v>0</v>
      </c>
      <c r="R134" s="179">
        <f>Q134*H134</f>
        <v>0</v>
      </c>
      <c r="S134" s="179">
        <v>0.29499999999999998</v>
      </c>
      <c r="T134" s="180">
        <f>S134*H134</f>
        <v>10.324999999999999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181" t="s">
        <v>134</v>
      </c>
      <c r="AT134" s="181" t="s">
        <v>129</v>
      </c>
      <c r="AU134" s="181" t="s">
        <v>88</v>
      </c>
      <c r="AY134" s="17" t="s">
        <v>127</v>
      </c>
      <c r="BE134" s="182">
        <f>IF(N134="základní",J134,0)</f>
        <v>0</v>
      </c>
      <c r="BF134" s="182">
        <f>IF(N134="snížená",J134,0)</f>
        <v>0</v>
      </c>
      <c r="BG134" s="182">
        <f>IF(N134="zákl. přenesená",J134,0)</f>
        <v>0</v>
      </c>
      <c r="BH134" s="182">
        <f>IF(N134="sníž. přenesená",J134,0)</f>
        <v>0</v>
      </c>
      <c r="BI134" s="182">
        <f>IF(N134="nulová",J134,0)</f>
        <v>0</v>
      </c>
      <c r="BJ134" s="17" t="s">
        <v>86</v>
      </c>
      <c r="BK134" s="182">
        <f>ROUND(I134*H134,2)</f>
        <v>0</v>
      </c>
      <c r="BL134" s="17" t="s">
        <v>134</v>
      </c>
      <c r="BM134" s="181" t="s">
        <v>146</v>
      </c>
    </row>
    <row r="135" s="2" customFormat="1">
      <c r="A135" s="36"/>
      <c r="B135" s="37"/>
      <c r="C135" s="36"/>
      <c r="D135" s="183" t="s">
        <v>136</v>
      </c>
      <c r="E135" s="36"/>
      <c r="F135" s="184" t="s">
        <v>147</v>
      </c>
      <c r="G135" s="36"/>
      <c r="H135" s="36"/>
      <c r="I135" s="185"/>
      <c r="J135" s="36"/>
      <c r="K135" s="36"/>
      <c r="L135" s="37"/>
      <c r="M135" s="186"/>
      <c r="N135" s="187"/>
      <c r="O135" s="75"/>
      <c r="P135" s="75"/>
      <c r="Q135" s="75"/>
      <c r="R135" s="75"/>
      <c r="S135" s="75"/>
      <c r="T135" s="7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7" t="s">
        <v>136</v>
      </c>
      <c r="AU135" s="17" t="s">
        <v>88</v>
      </c>
    </row>
    <row r="136" s="2" customFormat="1" ht="24.15" customHeight="1">
      <c r="A136" s="36"/>
      <c r="B136" s="169"/>
      <c r="C136" s="170" t="s">
        <v>134</v>
      </c>
      <c r="D136" s="170" t="s">
        <v>129</v>
      </c>
      <c r="E136" s="171" t="s">
        <v>148</v>
      </c>
      <c r="F136" s="172" t="s">
        <v>149</v>
      </c>
      <c r="G136" s="173" t="s">
        <v>140</v>
      </c>
      <c r="H136" s="174">
        <v>38</v>
      </c>
      <c r="I136" s="175"/>
      <c r="J136" s="176">
        <f>ROUND(I136*H136,2)</f>
        <v>0</v>
      </c>
      <c r="K136" s="172" t="s">
        <v>133</v>
      </c>
      <c r="L136" s="37"/>
      <c r="M136" s="177" t="s">
        <v>1</v>
      </c>
      <c r="N136" s="178" t="s">
        <v>43</v>
      </c>
      <c r="O136" s="75"/>
      <c r="P136" s="179">
        <f>O136*H136</f>
        <v>0</v>
      </c>
      <c r="Q136" s="179">
        <v>0</v>
      </c>
      <c r="R136" s="179">
        <f>Q136*H136</f>
        <v>0</v>
      </c>
      <c r="S136" s="179">
        <v>0.40799999999999997</v>
      </c>
      <c r="T136" s="180">
        <f>S136*H136</f>
        <v>15.504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181" t="s">
        <v>134</v>
      </c>
      <c r="AT136" s="181" t="s">
        <v>129</v>
      </c>
      <c r="AU136" s="181" t="s">
        <v>88</v>
      </c>
      <c r="AY136" s="17" t="s">
        <v>127</v>
      </c>
      <c r="BE136" s="182">
        <f>IF(N136="základní",J136,0)</f>
        <v>0</v>
      </c>
      <c r="BF136" s="182">
        <f>IF(N136="snížená",J136,0)</f>
        <v>0</v>
      </c>
      <c r="BG136" s="182">
        <f>IF(N136="zákl. přenesená",J136,0)</f>
        <v>0</v>
      </c>
      <c r="BH136" s="182">
        <f>IF(N136="sníž. přenesená",J136,0)</f>
        <v>0</v>
      </c>
      <c r="BI136" s="182">
        <f>IF(N136="nulová",J136,0)</f>
        <v>0</v>
      </c>
      <c r="BJ136" s="17" t="s">
        <v>86</v>
      </c>
      <c r="BK136" s="182">
        <f>ROUND(I136*H136,2)</f>
        <v>0</v>
      </c>
      <c r="BL136" s="17" t="s">
        <v>134</v>
      </c>
      <c r="BM136" s="181" t="s">
        <v>150</v>
      </c>
    </row>
    <row r="137" s="2" customFormat="1">
      <c r="A137" s="36"/>
      <c r="B137" s="37"/>
      <c r="C137" s="36"/>
      <c r="D137" s="183" t="s">
        <v>136</v>
      </c>
      <c r="E137" s="36"/>
      <c r="F137" s="184" t="s">
        <v>151</v>
      </c>
      <c r="G137" s="36"/>
      <c r="H137" s="36"/>
      <c r="I137" s="185"/>
      <c r="J137" s="36"/>
      <c r="K137" s="36"/>
      <c r="L137" s="37"/>
      <c r="M137" s="186"/>
      <c r="N137" s="187"/>
      <c r="O137" s="75"/>
      <c r="P137" s="75"/>
      <c r="Q137" s="75"/>
      <c r="R137" s="75"/>
      <c r="S137" s="75"/>
      <c r="T137" s="7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T137" s="17" t="s">
        <v>136</v>
      </c>
      <c r="AU137" s="17" t="s">
        <v>88</v>
      </c>
    </row>
    <row r="138" s="2" customFormat="1" ht="24.15" customHeight="1">
      <c r="A138" s="36"/>
      <c r="B138" s="169"/>
      <c r="C138" s="170" t="s">
        <v>152</v>
      </c>
      <c r="D138" s="170" t="s">
        <v>129</v>
      </c>
      <c r="E138" s="171" t="s">
        <v>153</v>
      </c>
      <c r="F138" s="172" t="s">
        <v>154</v>
      </c>
      <c r="G138" s="173" t="s">
        <v>140</v>
      </c>
      <c r="H138" s="174">
        <v>7.5</v>
      </c>
      <c r="I138" s="175"/>
      <c r="J138" s="176">
        <f>ROUND(I138*H138,2)</f>
        <v>0</v>
      </c>
      <c r="K138" s="172" t="s">
        <v>133</v>
      </c>
      <c r="L138" s="37"/>
      <c r="M138" s="177" t="s">
        <v>1</v>
      </c>
      <c r="N138" s="178" t="s">
        <v>43</v>
      </c>
      <c r="O138" s="75"/>
      <c r="P138" s="179">
        <f>O138*H138</f>
        <v>0</v>
      </c>
      <c r="Q138" s="179">
        <v>0</v>
      </c>
      <c r="R138" s="179">
        <f>Q138*H138</f>
        <v>0</v>
      </c>
      <c r="S138" s="179">
        <v>0.098000000000000004</v>
      </c>
      <c r="T138" s="180">
        <f>S138*H138</f>
        <v>0.73499999999999999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181" t="s">
        <v>134</v>
      </c>
      <c r="AT138" s="181" t="s">
        <v>129</v>
      </c>
      <c r="AU138" s="181" t="s">
        <v>88</v>
      </c>
      <c r="AY138" s="17" t="s">
        <v>127</v>
      </c>
      <c r="BE138" s="182">
        <f>IF(N138="základní",J138,0)</f>
        <v>0</v>
      </c>
      <c r="BF138" s="182">
        <f>IF(N138="snížená",J138,0)</f>
        <v>0</v>
      </c>
      <c r="BG138" s="182">
        <f>IF(N138="zákl. přenesená",J138,0)</f>
        <v>0</v>
      </c>
      <c r="BH138" s="182">
        <f>IF(N138="sníž. přenesená",J138,0)</f>
        <v>0</v>
      </c>
      <c r="BI138" s="182">
        <f>IF(N138="nulová",J138,0)</f>
        <v>0</v>
      </c>
      <c r="BJ138" s="17" t="s">
        <v>86</v>
      </c>
      <c r="BK138" s="182">
        <f>ROUND(I138*H138,2)</f>
        <v>0</v>
      </c>
      <c r="BL138" s="17" t="s">
        <v>134</v>
      </c>
      <c r="BM138" s="181" t="s">
        <v>155</v>
      </c>
    </row>
    <row r="139" s="2" customFormat="1">
      <c r="A139" s="36"/>
      <c r="B139" s="37"/>
      <c r="C139" s="36"/>
      <c r="D139" s="183" t="s">
        <v>136</v>
      </c>
      <c r="E139" s="36"/>
      <c r="F139" s="184" t="s">
        <v>156</v>
      </c>
      <c r="G139" s="36"/>
      <c r="H139" s="36"/>
      <c r="I139" s="185"/>
      <c r="J139" s="36"/>
      <c r="K139" s="36"/>
      <c r="L139" s="37"/>
      <c r="M139" s="186"/>
      <c r="N139" s="187"/>
      <c r="O139" s="75"/>
      <c r="P139" s="75"/>
      <c r="Q139" s="75"/>
      <c r="R139" s="75"/>
      <c r="S139" s="75"/>
      <c r="T139" s="7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T139" s="17" t="s">
        <v>136</v>
      </c>
      <c r="AU139" s="17" t="s">
        <v>88</v>
      </c>
    </row>
    <row r="140" s="13" customFormat="1">
      <c r="A140" s="13"/>
      <c r="B140" s="188"/>
      <c r="C140" s="13"/>
      <c r="D140" s="189" t="s">
        <v>157</v>
      </c>
      <c r="E140" s="190" t="s">
        <v>1</v>
      </c>
      <c r="F140" s="191" t="s">
        <v>158</v>
      </c>
      <c r="G140" s="13"/>
      <c r="H140" s="192">
        <v>7.5</v>
      </c>
      <c r="I140" s="193"/>
      <c r="J140" s="13"/>
      <c r="K140" s="13"/>
      <c r="L140" s="188"/>
      <c r="M140" s="194"/>
      <c r="N140" s="195"/>
      <c r="O140" s="195"/>
      <c r="P140" s="195"/>
      <c r="Q140" s="195"/>
      <c r="R140" s="195"/>
      <c r="S140" s="195"/>
      <c r="T140" s="19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90" t="s">
        <v>157</v>
      </c>
      <c r="AU140" s="190" t="s">
        <v>88</v>
      </c>
      <c r="AV140" s="13" t="s">
        <v>88</v>
      </c>
      <c r="AW140" s="13" t="s">
        <v>33</v>
      </c>
      <c r="AX140" s="13" t="s">
        <v>86</v>
      </c>
      <c r="AY140" s="190" t="s">
        <v>127</v>
      </c>
    </row>
    <row r="141" s="2" customFormat="1" ht="24.15" customHeight="1">
      <c r="A141" s="36"/>
      <c r="B141" s="169"/>
      <c r="C141" s="170" t="s">
        <v>159</v>
      </c>
      <c r="D141" s="170" t="s">
        <v>129</v>
      </c>
      <c r="E141" s="171" t="s">
        <v>160</v>
      </c>
      <c r="F141" s="172" t="s">
        <v>161</v>
      </c>
      <c r="G141" s="173" t="s">
        <v>140</v>
      </c>
      <c r="H141" s="174">
        <v>38</v>
      </c>
      <c r="I141" s="175"/>
      <c r="J141" s="176">
        <f>ROUND(I141*H141,2)</f>
        <v>0</v>
      </c>
      <c r="K141" s="172" t="s">
        <v>133</v>
      </c>
      <c r="L141" s="37"/>
      <c r="M141" s="177" t="s">
        <v>1</v>
      </c>
      <c r="N141" s="178" t="s">
        <v>43</v>
      </c>
      <c r="O141" s="75"/>
      <c r="P141" s="179">
        <f>O141*H141</f>
        <v>0</v>
      </c>
      <c r="Q141" s="179">
        <v>0</v>
      </c>
      <c r="R141" s="179">
        <f>Q141*H141</f>
        <v>0</v>
      </c>
      <c r="S141" s="179">
        <v>0.22</v>
      </c>
      <c r="T141" s="180">
        <f>S141*H141</f>
        <v>8.3599999999999994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181" t="s">
        <v>134</v>
      </c>
      <c r="AT141" s="181" t="s">
        <v>129</v>
      </c>
      <c r="AU141" s="181" t="s">
        <v>88</v>
      </c>
      <c r="AY141" s="17" t="s">
        <v>127</v>
      </c>
      <c r="BE141" s="182">
        <f>IF(N141="základní",J141,0)</f>
        <v>0</v>
      </c>
      <c r="BF141" s="182">
        <f>IF(N141="snížená",J141,0)</f>
        <v>0</v>
      </c>
      <c r="BG141" s="182">
        <f>IF(N141="zákl. přenesená",J141,0)</f>
        <v>0</v>
      </c>
      <c r="BH141" s="182">
        <f>IF(N141="sníž. přenesená",J141,0)</f>
        <v>0</v>
      </c>
      <c r="BI141" s="182">
        <f>IF(N141="nulová",J141,0)</f>
        <v>0</v>
      </c>
      <c r="BJ141" s="17" t="s">
        <v>86</v>
      </c>
      <c r="BK141" s="182">
        <f>ROUND(I141*H141,2)</f>
        <v>0</v>
      </c>
      <c r="BL141" s="17" t="s">
        <v>134</v>
      </c>
      <c r="BM141" s="181" t="s">
        <v>162</v>
      </c>
    </row>
    <row r="142" s="2" customFormat="1">
      <c r="A142" s="36"/>
      <c r="B142" s="37"/>
      <c r="C142" s="36"/>
      <c r="D142" s="183" t="s">
        <v>136</v>
      </c>
      <c r="E142" s="36"/>
      <c r="F142" s="184" t="s">
        <v>163</v>
      </c>
      <c r="G142" s="36"/>
      <c r="H142" s="36"/>
      <c r="I142" s="185"/>
      <c r="J142" s="36"/>
      <c r="K142" s="36"/>
      <c r="L142" s="37"/>
      <c r="M142" s="186"/>
      <c r="N142" s="187"/>
      <c r="O142" s="75"/>
      <c r="P142" s="75"/>
      <c r="Q142" s="75"/>
      <c r="R142" s="75"/>
      <c r="S142" s="75"/>
      <c r="T142" s="7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T142" s="17" t="s">
        <v>136</v>
      </c>
      <c r="AU142" s="17" t="s">
        <v>88</v>
      </c>
    </row>
    <row r="143" s="2" customFormat="1" ht="24.15" customHeight="1">
      <c r="A143" s="36"/>
      <c r="B143" s="169"/>
      <c r="C143" s="170" t="s">
        <v>164</v>
      </c>
      <c r="D143" s="170" t="s">
        <v>129</v>
      </c>
      <c r="E143" s="171" t="s">
        <v>165</v>
      </c>
      <c r="F143" s="172" t="s">
        <v>166</v>
      </c>
      <c r="G143" s="173" t="s">
        <v>140</v>
      </c>
      <c r="H143" s="174">
        <v>560</v>
      </c>
      <c r="I143" s="175"/>
      <c r="J143" s="176">
        <f>ROUND(I143*H143,2)</f>
        <v>0</v>
      </c>
      <c r="K143" s="172" t="s">
        <v>133</v>
      </c>
      <c r="L143" s="37"/>
      <c r="M143" s="177" t="s">
        <v>1</v>
      </c>
      <c r="N143" s="178" t="s">
        <v>43</v>
      </c>
      <c r="O143" s="75"/>
      <c r="P143" s="179">
        <f>O143*H143</f>
        <v>0</v>
      </c>
      <c r="Q143" s="179">
        <v>0</v>
      </c>
      <c r="R143" s="179">
        <f>Q143*H143</f>
        <v>0</v>
      </c>
      <c r="S143" s="179">
        <v>0.625</v>
      </c>
      <c r="T143" s="180">
        <f>S143*H143</f>
        <v>350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181" t="s">
        <v>134</v>
      </c>
      <c r="AT143" s="181" t="s">
        <v>129</v>
      </c>
      <c r="AU143" s="181" t="s">
        <v>88</v>
      </c>
      <c r="AY143" s="17" t="s">
        <v>127</v>
      </c>
      <c r="BE143" s="182">
        <f>IF(N143="základní",J143,0)</f>
        <v>0</v>
      </c>
      <c r="BF143" s="182">
        <f>IF(N143="snížená",J143,0)</f>
        <v>0</v>
      </c>
      <c r="BG143" s="182">
        <f>IF(N143="zákl. přenesená",J143,0)</f>
        <v>0</v>
      </c>
      <c r="BH143" s="182">
        <f>IF(N143="sníž. přenesená",J143,0)</f>
        <v>0</v>
      </c>
      <c r="BI143" s="182">
        <f>IF(N143="nulová",J143,0)</f>
        <v>0</v>
      </c>
      <c r="BJ143" s="17" t="s">
        <v>86</v>
      </c>
      <c r="BK143" s="182">
        <f>ROUND(I143*H143,2)</f>
        <v>0</v>
      </c>
      <c r="BL143" s="17" t="s">
        <v>134</v>
      </c>
      <c r="BM143" s="181" t="s">
        <v>167</v>
      </c>
    </row>
    <row r="144" s="2" customFormat="1">
      <c r="A144" s="36"/>
      <c r="B144" s="37"/>
      <c r="C144" s="36"/>
      <c r="D144" s="183" t="s">
        <v>136</v>
      </c>
      <c r="E144" s="36"/>
      <c r="F144" s="184" t="s">
        <v>168</v>
      </c>
      <c r="G144" s="36"/>
      <c r="H144" s="36"/>
      <c r="I144" s="185"/>
      <c r="J144" s="36"/>
      <c r="K144" s="36"/>
      <c r="L144" s="37"/>
      <c r="M144" s="186"/>
      <c r="N144" s="187"/>
      <c r="O144" s="75"/>
      <c r="P144" s="75"/>
      <c r="Q144" s="75"/>
      <c r="R144" s="75"/>
      <c r="S144" s="75"/>
      <c r="T144" s="7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7" t="s">
        <v>136</v>
      </c>
      <c r="AU144" s="17" t="s">
        <v>88</v>
      </c>
    </row>
    <row r="145" s="2" customFormat="1" ht="24.15" customHeight="1">
      <c r="A145" s="36"/>
      <c r="B145" s="169"/>
      <c r="C145" s="170" t="s">
        <v>169</v>
      </c>
      <c r="D145" s="170" t="s">
        <v>129</v>
      </c>
      <c r="E145" s="171" t="s">
        <v>170</v>
      </c>
      <c r="F145" s="172" t="s">
        <v>171</v>
      </c>
      <c r="G145" s="173" t="s">
        <v>140</v>
      </c>
      <c r="H145" s="174">
        <v>35</v>
      </c>
      <c r="I145" s="175"/>
      <c r="J145" s="176">
        <f>ROUND(I145*H145,2)</f>
        <v>0</v>
      </c>
      <c r="K145" s="172" t="s">
        <v>133</v>
      </c>
      <c r="L145" s="37"/>
      <c r="M145" s="177" t="s">
        <v>1</v>
      </c>
      <c r="N145" s="178" t="s">
        <v>43</v>
      </c>
      <c r="O145" s="75"/>
      <c r="P145" s="179">
        <f>O145*H145</f>
        <v>0</v>
      </c>
      <c r="Q145" s="179">
        <v>0</v>
      </c>
      <c r="R145" s="179">
        <f>Q145*H145</f>
        <v>0</v>
      </c>
      <c r="S145" s="179">
        <v>0.44</v>
      </c>
      <c r="T145" s="180">
        <f>S145*H145</f>
        <v>15.4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181" t="s">
        <v>134</v>
      </c>
      <c r="AT145" s="181" t="s">
        <v>129</v>
      </c>
      <c r="AU145" s="181" t="s">
        <v>88</v>
      </c>
      <c r="AY145" s="17" t="s">
        <v>127</v>
      </c>
      <c r="BE145" s="182">
        <f>IF(N145="základní",J145,0)</f>
        <v>0</v>
      </c>
      <c r="BF145" s="182">
        <f>IF(N145="snížená",J145,0)</f>
        <v>0</v>
      </c>
      <c r="BG145" s="182">
        <f>IF(N145="zákl. přenesená",J145,0)</f>
        <v>0</v>
      </c>
      <c r="BH145" s="182">
        <f>IF(N145="sníž. přenesená",J145,0)</f>
        <v>0</v>
      </c>
      <c r="BI145" s="182">
        <f>IF(N145="nulová",J145,0)</f>
        <v>0</v>
      </c>
      <c r="BJ145" s="17" t="s">
        <v>86</v>
      </c>
      <c r="BK145" s="182">
        <f>ROUND(I145*H145,2)</f>
        <v>0</v>
      </c>
      <c r="BL145" s="17" t="s">
        <v>134</v>
      </c>
      <c r="BM145" s="181" t="s">
        <v>172</v>
      </c>
    </row>
    <row r="146" s="2" customFormat="1">
      <c r="A146" s="36"/>
      <c r="B146" s="37"/>
      <c r="C146" s="36"/>
      <c r="D146" s="183" t="s">
        <v>136</v>
      </c>
      <c r="E146" s="36"/>
      <c r="F146" s="184" t="s">
        <v>173</v>
      </c>
      <c r="G146" s="36"/>
      <c r="H146" s="36"/>
      <c r="I146" s="185"/>
      <c r="J146" s="36"/>
      <c r="K146" s="36"/>
      <c r="L146" s="37"/>
      <c r="M146" s="186"/>
      <c r="N146" s="187"/>
      <c r="O146" s="75"/>
      <c r="P146" s="75"/>
      <c r="Q146" s="75"/>
      <c r="R146" s="75"/>
      <c r="S146" s="75"/>
      <c r="T146" s="7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T146" s="17" t="s">
        <v>136</v>
      </c>
      <c r="AU146" s="17" t="s">
        <v>88</v>
      </c>
    </row>
    <row r="147" s="2" customFormat="1" ht="16.5" customHeight="1">
      <c r="A147" s="36"/>
      <c r="B147" s="169"/>
      <c r="C147" s="170" t="s">
        <v>174</v>
      </c>
      <c r="D147" s="170" t="s">
        <v>129</v>
      </c>
      <c r="E147" s="171" t="s">
        <v>175</v>
      </c>
      <c r="F147" s="172" t="s">
        <v>176</v>
      </c>
      <c r="G147" s="173" t="s">
        <v>177</v>
      </c>
      <c r="H147" s="174">
        <v>453</v>
      </c>
      <c r="I147" s="175"/>
      <c r="J147" s="176">
        <f>ROUND(I147*H147,2)</f>
        <v>0</v>
      </c>
      <c r="K147" s="172" t="s">
        <v>133</v>
      </c>
      <c r="L147" s="37"/>
      <c r="M147" s="177" t="s">
        <v>1</v>
      </c>
      <c r="N147" s="178" t="s">
        <v>43</v>
      </c>
      <c r="O147" s="75"/>
      <c r="P147" s="179">
        <f>O147*H147</f>
        <v>0</v>
      </c>
      <c r="Q147" s="179">
        <v>0</v>
      </c>
      <c r="R147" s="179">
        <f>Q147*H147</f>
        <v>0</v>
      </c>
      <c r="S147" s="179">
        <v>0.23000000000000001</v>
      </c>
      <c r="T147" s="180">
        <f>S147*H147</f>
        <v>104.19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81" t="s">
        <v>134</v>
      </c>
      <c r="AT147" s="181" t="s">
        <v>129</v>
      </c>
      <c r="AU147" s="181" t="s">
        <v>88</v>
      </c>
      <c r="AY147" s="17" t="s">
        <v>127</v>
      </c>
      <c r="BE147" s="182">
        <f>IF(N147="základní",J147,0)</f>
        <v>0</v>
      </c>
      <c r="BF147" s="182">
        <f>IF(N147="snížená",J147,0)</f>
        <v>0</v>
      </c>
      <c r="BG147" s="182">
        <f>IF(N147="zákl. přenesená",J147,0)</f>
        <v>0</v>
      </c>
      <c r="BH147" s="182">
        <f>IF(N147="sníž. přenesená",J147,0)</f>
        <v>0</v>
      </c>
      <c r="BI147" s="182">
        <f>IF(N147="nulová",J147,0)</f>
        <v>0</v>
      </c>
      <c r="BJ147" s="17" t="s">
        <v>86</v>
      </c>
      <c r="BK147" s="182">
        <f>ROUND(I147*H147,2)</f>
        <v>0</v>
      </c>
      <c r="BL147" s="17" t="s">
        <v>134</v>
      </c>
      <c r="BM147" s="181" t="s">
        <v>178</v>
      </c>
    </row>
    <row r="148" s="2" customFormat="1">
      <c r="A148" s="36"/>
      <c r="B148" s="37"/>
      <c r="C148" s="36"/>
      <c r="D148" s="183" t="s">
        <v>136</v>
      </c>
      <c r="E148" s="36"/>
      <c r="F148" s="184" t="s">
        <v>179</v>
      </c>
      <c r="G148" s="36"/>
      <c r="H148" s="36"/>
      <c r="I148" s="185"/>
      <c r="J148" s="36"/>
      <c r="K148" s="36"/>
      <c r="L148" s="37"/>
      <c r="M148" s="186"/>
      <c r="N148" s="187"/>
      <c r="O148" s="75"/>
      <c r="P148" s="75"/>
      <c r="Q148" s="75"/>
      <c r="R148" s="75"/>
      <c r="S148" s="75"/>
      <c r="T148" s="7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7" t="s">
        <v>136</v>
      </c>
      <c r="AU148" s="17" t="s">
        <v>88</v>
      </c>
    </row>
    <row r="149" s="13" customFormat="1">
      <c r="A149" s="13"/>
      <c r="B149" s="188"/>
      <c r="C149" s="13"/>
      <c r="D149" s="189" t="s">
        <v>157</v>
      </c>
      <c r="E149" s="190" t="s">
        <v>1</v>
      </c>
      <c r="F149" s="191" t="s">
        <v>180</v>
      </c>
      <c r="G149" s="13"/>
      <c r="H149" s="192">
        <v>453</v>
      </c>
      <c r="I149" s="193"/>
      <c r="J149" s="13"/>
      <c r="K149" s="13"/>
      <c r="L149" s="188"/>
      <c r="M149" s="194"/>
      <c r="N149" s="195"/>
      <c r="O149" s="195"/>
      <c r="P149" s="195"/>
      <c r="Q149" s="195"/>
      <c r="R149" s="195"/>
      <c r="S149" s="195"/>
      <c r="T149" s="19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90" t="s">
        <v>157</v>
      </c>
      <c r="AU149" s="190" t="s">
        <v>88</v>
      </c>
      <c r="AV149" s="13" t="s">
        <v>88</v>
      </c>
      <c r="AW149" s="13" t="s">
        <v>33</v>
      </c>
      <c r="AX149" s="13" t="s">
        <v>86</v>
      </c>
      <c r="AY149" s="190" t="s">
        <v>127</v>
      </c>
    </row>
    <row r="150" s="2" customFormat="1" ht="33" customHeight="1">
      <c r="A150" s="36"/>
      <c r="B150" s="169"/>
      <c r="C150" s="170" t="s">
        <v>181</v>
      </c>
      <c r="D150" s="170" t="s">
        <v>129</v>
      </c>
      <c r="E150" s="171" t="s">
        <v>182</v>
      </c>
      <c r="F150" s="172" t="s">
        <v>183</v>
      </c>
      <c r="G150" s="173" t="s">
        <v>184</v>
      </c>
      <c r="H150" s="174">
        <v>3.75</v>
      </c>
      <c r="I150" s="175"/>
      <c r="J150" s="176">
        <f>ROUND(I150*H150,2)</f>
        <v>0</v>
      </c>
      <c r="K150" s="172" t="s">
        <v>133</v>
      </c>
      <c r="L150" s="37"/>
      <c r="M150" s="177" t="s">
        <v>1</v>
      </c>
      <c r="N150" s="178" t="s">
        <v>43</v>
      </c>
      <c r="O150" s="75"/>
      <c r="P150" s="179">
        <f>O150*H150</f>
        <v>0</v>
      </c>
      <c r="Q150" s="179">
        <v>0</v>
      </c>
      <c r="R150" s="179">
        <f>Q150*H150</f>
        <v>0</v>
      </c>
      <c r="S150" s="179">
        <v>0</v>
      </c>
      <c r="T150" s="180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181" t="s">
        <v>134</v>
      </c>
      <c r="AT150" s="181" t="s">
        <v>129</v>
      </c>
      <c r="AU150" s="181" t="s">
        <v>88</v>
      </c>
      <c r="AY150" s="17" t="s">
        <v>127</v>
      </c>
      <c r="BE150" s="182">
        <f>IF(N150="základní",J150,0)</f>
        <v>0</v>
      </c>
      <c r="BF150" s="182">
        <f>IF(N150="snížená",J150,0)</f>
        <v>0</v>
      </c>
      <c r="BG150" s="182">
        <f>IF(N150="zákl. přenesená",J150,0)</f>
        <v>0</v>
      </c>
      <c r="BH150" s="182">
        <f>IF(N150="sníž. přenesená",J150,0)</f>
        <v>0</v>
      </c>
      <c r="BI150" s="182">
        <f>IF(N150="nulová",J150,0)</f>
        <v>0</v>
      </c>
      <c r="BJ150" s="17" t="s">
        <v>86</v>
      </c>
      <c r="BK150" s="182">
        <f>ROUND(I150*H150,2)</f>
        <v>0</v>
      </c>
      <c r="BL150" s="17" t="s">
        <v>134</v>
      </c>
      <c r="BM150" s="181" t="s">
        <v>185</v>
      </c>
    </row>
    <row r="151" s="2" customFormat="1">
      <c r="A151" s="36"/>
      <c r="B151" s="37"/>
      <c r="C151" s="36"/>
      <c r="D151" s="183" t="s">
        <v>136</v>
      </c>
      <c r="E151" s="36"/>
      <c r="F151" s="184" t="s">
        <v>186</v>
      </c>
      <c r="G151" s="36"/>
      <c r="H151" s="36"/>
      <c r="I151" s="185"/>
      <c r="J151" s="36"/>
      <c r="K151" s="36"/>
      <c r="L151" s="37"/>
      <c r="M151" s="186"/>
      <c r="N151" s="187"/>
      <c r="O151" s="75"/>
      <c r="P151" s="75"/>
      <c r="Q151" s="75"/>
      <c r="R151" s="75"/>
      <c r="S151" s="75"/>
      <c r="T151" s="7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T151" s="17" t="s">
        <v>136</v>
      </c>
      <c r="AU151" s="17" t="s">
        <v>88</v>
      </c>
    </row>
    <row r="152" s="13" customFormat="1">
      <c r="A152" s="13"/>
      <c r="B152" s="188"/>
      <c r="C152" s="13"/>
      <c r="D152" s="189" t="s">
        <v>157</v>
      </c>
      <c r="E152" s="190" t="s">
        <v>1</v>
      </c>
      <c r="F152" s="191" t="s">
        <v>187</v>
      </c>
      <c r="G152" s="13"/>
      <c r="H152" s="192">
        <v>3.75</v>
      </c>
      <c r="I152" s="193"/>
      <c r="J152" s="13"/>
      <c r="K152" s="13"/>
      <c r="L152" s="188"/>
      <c r="M152" s="194"/>
      <c r="N152" s="195"/>
      <c r="O152" s="195"/>
      <c r="P152" s="195"/>
      <c r="Q152" s="195"/>
      <c r="R152" s="195"/>
      <c r="S152" s="195"/>
      <c r="T152" s="19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190" t="s">
        <v>157</v>
      </c>
      <c r="AU152" s="190" t="s">
        <v>88</v>
      </c>
      <c r="AV152" s="13" t="s">
        <v>88</v>
      </c>
      <c r="AW152" s="13" t="s">
        <v>33</v>
      </c>
      <c r="AX152" s="13" t="s">
        <v>86</v>
      </c>
      <c r="AY152" s="190" t="s">
        <v>127</v>
      </c>
    </row>
    <row r="153" s="2" customFormat="1" ht="24.15" customHeight="1">
      <c r="A153" s="36"/>
      <c r="B153" s="169"/>
      <c r="C153" s="170" t="s">
        <v>188</v>
      </c>
      <c r="D153" s="170" t="s">
        <v>129</v>
      </c>
      <c r="E153" s="171" t="s">
        <v>189</v>
      </c>
      <c r="F153" s="172" t="s">
        <v>190</v>
      </c>
      <c r="G153" s="173" t="s">
        <v>132</v>
      </c>
      <c r="H153" s="174">
        <v>10</v>
      </c>
      <c r="I153" s="175"/>
      <c r="J153" s="176">
        <f>ROUND(I153*H153,2)</f>
        <v>0</v>
      </c>
      <c r="K153" s="172" t="s">
        <v>133</v>
      </c>
      <c r="L153" s="37"/>
      <c r="M153" s="177" t="s">
        <v>1</v>
      </c>
      <c r="N153" s="178" t="s">
        <v>43</v>
      </c>
      <c r="O153" s="75"/>
      <c r="P153" s="179">
        <f>O153*H153</f>
        <v>0</v>
      </c>
      <c r="Q153" s="179">
        <v>0</v>
      </c>
      <c r="R153" s="179">
        <f>Q153*H153</f>
        <v>0</v>
      </c>
      <c r="S153" s="179">
        <v>0</v>
      </c>
      <c r="T153" s="180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181" t="s">
        <v>134</v>
      </c>
      <c r="AT153" s="181" t="s">
        <v>129</v>
      </c>
      <c r="AU153" s="181" t="s">
        <v>88</v>
      </c>
      <c r="AY153" s="17" t="s">
        <v>127</v>
      </c>
      <c r="BE153" s="182">
        <f>IF(N153="základní",J153,0)</f>
        <v>0</v>
      </c>
      <c r="BF153" s="182">
        <f>IF(N153="snížená",J153,0)</f>
        <v>0</v>
      </c>
      <c r="BG153" s="182">
        <f>IF(N153="zákl. přenesená",J153,0)</f>
        <v>0</v>
      </c>
      <c r="BH153" s="182">
        <f>IF(N153="sníž. přenesená",J153,0)</f>
        <v>0</v>
      </c>
      <c r="BI153" s="182">
        <f>IF(N153="nulová",J153,0)</f>
        <v>0</v>
      </c>
      <c r="BJ153" s="17" t="s">
        <v>86</v>
      </c>
      <c r="BK153" s="182">
        <f>ROUND(I153*H153,2)</f>
        <v>0</v>
      </c>
      <c r="BL153" s="17" t="s">
        <v>134</v>
      </c>
      <c r="BM153" s="181" t="s">
        <v>191</v>
      </c>
    </row>
    <row r="154" s="2" customFormat="1">
      <c r="A154" s="36"/>
      <c r="B154" s="37"/>
      <c r="C154" s="36"/>
      <c r="D154" s="183" t="s">
        <v>136</v>
      </c>
      <c r="E154" s="36"/>
      <c r="F154" s="184" t="s">
        <v>192</v>
      </c>
      <c r="G154" s="36"/>
      <c r="H154" s="36"/>
      <c r="I154" s="185"/>
      <c r="J154" s="36"/>
      <c r="K154" s="36"/>
      <c r="L154" s="37"/>
      <c r="M154" s="186"/>
      <c r="N154" s="187"/>
      <c r="O154" s="75"/>
      <c r="P154" s="75"/>
      <c r="Q154" s="75"/>
      <c r="R154" s="75"/>
      <c r="S154" s="75"/>
      <c r="T154" s="7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T154" s="17" t="s">
        <v>136</v>
      </c>
      <c r="AU154" s="17" t="s">
        <v>88</v>
      </c>
    </row>
    <row r="155" s="2" customFormat="1" ht="24.15" customHeight="1">
      <c r="A155" s="36"/>
      <c r="B155" s="169"/>
      <c r="C155" s="170" t="s">
        <v>8</v>
      </c>
      <c r="D155" s="170" t="s">
        <v>129</v>
      </c>
      <c r="E155" s="171" t="s">
        <v>193</v>
      </c>
      <c r="F155" s="172" t="s">
        <v>194</v>
      </c>
      <c r="G155" s="173" t="s">
        <v>132</v>
      </c>
      <c r="H155" s="174">
        <v>90</v>
      </c>
      <c r="I155" s="175"/>
      <c r="J155" s="176">
        <f>ROUND(I155*H155,2)</f>
        <v>0</v>
      </c>
      <c r="K155" s="172" t="s">
        <v>133</v>
      </c>
      <c r="L155" s="37"/>
      <c r="M155" s="177" t="s">
        <v>1</v>
      </c>
      <c r="N155" s="178" t="s">
        <v>43</v>
      </c>
      <c r="O155" s="75"/>
      <c r="P155" s="179">
        <f>O155*H155</f>
        <v>0</v>
      </c>
      <c r="Q155" s="179">
        <v>0</v>
      </c>
      <c r="R155" s="179">
        <f>Q155*H155</f>
        <v>0</v>
      </c>
      <c r="S155" s="179">
        <v>0</v>
      </c>
      <c r="T155" s="180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181" t="s">
        <v>134</v>
      </c>
      <c r="AT155" s="181" t="s">
        <v>129</v>
      </c>
      <c r="AU155" s="181" t="s">
        <v>88</v>
      </c>
      <c r="AY155" s="17" t="s">
        <v>127</v>
      </c>
      <c r="BE155" s="182">
        <f>IF(N155="základní",J155,0)</f>
        <v>0</v>
      </c>
      <c r="BF155" s="182">
        <f>IF(N155="snížená",J155,0)</f>
        <v>0</v>
      </c>
      <c r="BG155" s="182">
        <f>IF(N155="zákl. přenesená",J155,0)</f>
        <v>0</v>
      </c>
      <c r="BH155" s="182">
        <f>IF(N155="sníž. přenesená",J155,0)</f>
        <v>0</v>
      </c>
      <c r="BI155" s="182">
        <f>IF(N155="nulová",J155,0)</f>
        <v>0</v>
      </c>
      <c r="BJ155" s="17" t="s">
        <v>86</v>
      </c>
      <c r="BK155" s="182">
        <f>ROUND(I155*H155,2)</f>
        <v>0</v>
      </c>
      <c r="BL155" s="17" t="s">
        <v>134</v>
      </c>
      <c r="BM155" s="181" t="s">
        <v>195</v>
      </c>
    </row>
    <row r="156" s="2" customFormat="1">
      <c r="A156" s="36"/>
      <c r="B156" s="37"/>
      <c r="C156" s="36"/>
      <c r="D156" s="183" t="s">
        <v>136</v>
      </c>
      <c r="E156" s="36"/>
      <c r="F156" s="184" t="s">
        <v>196</v>
      </c>
      <c r="G156" s="36"/>
      <c r="H156" s="36"/>
      <c r="I156" s="185"/>
      <c r="J156" s="36"/>
      <c r="K156" s="36"/>
      <c r="L156" s="37"/>
      <c r="M156" s="186"/>
      <c r="N156" s="187"/>
      <c r="O156" s="75"/>
      <c r="P156" s="75"/>
      <c r="Q156" s="75"/>
      <c r="R156" s="75"/>
      <c r="S156" s="75"/>
      <c r="T156" s="7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T156" s="17" t="s">
        <v>136</v>
      </c>
      <c r="AU156" s="17" t="s">
        <v>88</v>
      </c>
    </row>
    <row r="157" s="13" customFormat="1">
      <c r="A157" s="13"/>
      <c r="B157" s="188"/>
      <c r="C157" s="13"/>
      <c r="D157" s="189" t="s">
        <v>157</v>
      </c>
      <c r="E157" s="13"/>
      <c r="F157" s="191" t="s">
        <v>197</v>
      </c>
      <c r="G157" s="13"/>
      <c r="H157" s="192">
        <v>90</v>
      </c>
      <c r="I157" s="193"/>
      <c r="J157" s="13"/>
      <c r="K157" s="13"/>
      <c r="L157" s="188"/>
      <c r="M157" s="194"/>
      <c r="N157" s="195"/>
      <c r="O157" s="195"/>
      <c r="P157" s="195"/>
      <c r="Q157" s="195"/>
      <c r="R157" s="195"/>
      <c r="S157" s="195"/>
      <c r="T157" s="196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90" t="s">
        <v>157</v>
      </c>
      <c r="AU157" s="190" t="s">
        <v>88</v>
      </c>
      <c r="AV157" s="13" t="s">
        <v>88</v>
      </c>
      <c r="AW157" s="13" t="s">
        <v>3</v>
      </c>
      <c r="AX157" s="13" t="s">
        <v>86</v>
      </c>
      <c r="AY157" s="190" t="s">
        <v>127</v>
      </c>
    </row>
    <row r="158" s="2" customFormat="1" ht="37.8" customHeight="1">
      <c r="A158" s="36"/>
      <c r="B158" s="169"/>
      <c r="C158" s="170" t="s">
        <v>198</v>
      </c>
      <c r="D158" s="170" t="s">
        <v>129</v>
      </c>
      <c r="E158" s="171" t="s">
        <v>199</v>
      </c>
      <c r="F158" s="172" t="s">
        <v>200</v>
      </c>
      <c r="G158" s="173" t="s">
        <v>184</v>
      </c>
      <c r="H158" s="174">
        <v>3.75</v>
      </c>
      <c r="I158" s="175"/>
      <c r="J158" s="176">
        <f>ROUND(I158*H158,2)</f>
        <v>0</v>
      </c>
      <c r="K158" s="172" t="s">
        <v>133</v>
      </c>
      <c r="L158" s="37"/>
      <c r="M158" s="177" t="s">
        <v>1</v>
      </c>
      <c r="N158" s="178" t="s">
        <v>43</v>
      </c>
      <c r="O158" s="75"/>
      <c r="P158" s="179">
        <f>O158*H158</f>
        <v>0</v>
      </c>
      <c r="Q158" s="179">
        <v>0</v>
      </c>
      <c r="R158" s="179">
        <f>Q158*H158</f>
        <v>0</v>
      </c>
      <c r="S158" s="179">
        <v>0</v>
      </c>
      <c r="T158" s="180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181" t="s">
        <v>134</v>
      </c>
      <c r="AT158" s="181" t="s">
        <v>129</v>
      </c>
      <c r="AU158" s="181" t="s">
        <v>88</v>
      </c>
      <c r="AY158" s="17" t="s">
        <v>127</v>
      </c>
      <c r="BE158" s="182">
        <f>IF(N158="základní",J158,0)</f>
        <v>0</v>
      </c>
      <c r="BF158" s="182">
        <f>IF(N158="snížená",J158,0)</f>
        <v>0</v>
      </c>
      <c r="BG158" s="182">
        <f>IF(N158="zákl. přenesená",J158,0)</f>
        <v>0</v>
      </c>
      <c r="BH158" s="182">
        <f>IF(N158="sníž. přenesená",J158,0)</f>
        <v>0</v>
      </c>
      <c r="BI158" s="182">
        <f>IF(N158="nulová",J158,0)</f>
        <v>0</v>
      </c>
      <c r="BJ158" s="17" t="s">
        <v>86</v>
      </c>
      <c r="BK158" s="182">
        <f>ROUND(I158*H158,2)</f>
        <v>0</v>
      </c>
      <c r="BL158" s="17" t="s">
        <v>134</v>
      </c>
      <c r="BM158" s="181" t="s">
        <v>201</v>
      </c>
    </row>
    <row r="159" s="2" customFormat="1">
      <c r="A159" s="36"/>
      <c r="B159" s="37"/>
      <c r="C159" s="36"/>
      <c r="D159" s="183" t="s">
        <v>136</v>
      </c>
      <c r="E159" s="36"/>
      <c r="F159" s="184" t="s">
        <v>202</v>
      </c>
      <c r="G159" s="36"/>
      <c r="H159" s="36"/>
      <c r="I159" s="185"/>
      <c r="J159" s="36"/>
      <c r="K159" s="36"/>
      <c r="L159" s="37"/>
      <c r="M159" s="186"/>
      <c r="N159" s="187"/>
      <c r="O159" s="75"/>
      <c r="P159" s="75"/>
      <c r="Q159" s="75"/>
      <c r="R159" s="75"/>
      <c r="S159" s="75"/>
      <c r="T159" s="7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T159" s="17" t="s">
        <v>136</v>
      </c>
      <c r="AU159" s="17" t="s">
        <v>88</v>
      </c>
    </row>
    <row r="160" s="13" customFormat="1">
      <c r="A160" s="13"/>
      <c r="B160" s="188"/>
      <c r="C160" s="13"/>
      <c r="D160" s="189" t="s">
        <v>157</v>
      </c>
      <c r="E160" s="190" t="s">
        <v>1</v>
      </c>
      <c r="F160" s="191" t="s">
        <v>187</v>
      </c>
      <c r="G160" s="13"/>
      <c r="H160" s="192">
        <v>3.75</v>
      </c>
      <c r="I160" s="193"/>
      <c r="J160" s="13"/>
      <c r="K160" s="13"/>
      <c r="L160" s="188"/>
      <c r="M160" s="194"/>
      <c r="N160" s="195"/>
      <c r="O160" s="195"/>
      <c r="P160" s="195"/>
      <c r="Q160" s="195"/>
      <c r="R160" s="195"/>
      <c r="S160" s="195"/>
      <c r="T160" s="19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90" t="s">
        <v>157</v>
      </c>
      <c r="AU160" s="190" t="s">
        <v>88</v>
      </c>
      <c r="AV160" s="13" t="s">
        <v>88</v>
      </c>
      <c r="AW160" s="13" t="s">
        <v>33</v>
      </c>
      <c r="AX160" s="13" t="s">
        <v>86</v>
      </c>
      <c r="AY160" s="190" t="s">
        <v>127</v>
      </c>
    </row>
    <row r="161" s="2" customFormat="1" ht="33" customHeight="1">
      <c r="A161" s="36"/>
      <c r="B161" s="169"/>
      <c r="C161" s="170" t="s">
        <v>203</v>
      </c>
      <c r="D161" s="170" t="s">
        <v>129</v>
      </c>
      <c r="E161" s="171" t="s">
        <v>204</v>
      </c>
      <c r="F161" s="172" t="s">
        <v>205</v>
      </c>
      <c r="G161" s="173" t="s">
        <v>206</v>
      </c>
      <c r="H161" s="174">
        <v>6.75</v>
      </c>
      <c r="I161" s="175"/>
      <c r="J161" s="176">
        <f>ROUND(I161*H161,2)</f>
        <v>0</v>
      </c>
      <c r="K161" s="172" t="s">
        <v>133</v>
      </c>
      <c r="L161" s="37"/>
      <c r="M161" s="177" t="s">
        <v>1</v>
      </c>
      <c r="N161" s="178" t="s">
        <v>43</v>
      </c>
      <c r="O161" s="75"/>
      <c r="P161" s="179">
        <f>O161*H161</f>
        <v>0</v>
      </c>
      <c r="Q161" s="179">
        <v>0</v>
      </c>
      <c r="R161" s="179">
        <f>Q161*H161</f>
        <v>0</v>
      </c>
      <c r="S161" s="179">
        <v>0</v>
      </c>
      <c r="T161" s="180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181" t="s">
        <v>134</v>
      </c>
      <c r="AT161" s="181" t="s">
        <v>129</v>
      </c>
      <c r="AU161" s="181" t="s">
        <v>88</v>
      </c>
      <c r="AY161" s="17" t="s">
        <v>127</v>
      </c>
      <c r="BE161" s="182">
        <f>IF(N161="základní",J161,0)</f>
        <v>0</v>
      </c>
      <c r="BF161" s="182">
        <f>IF(N161="snížená",J161,0)</f>
        <v>0</v>
      </c>
      <c r="BG161" s="182">
        <f>IF(N161="zákl. přenesená",J161,0)</f>
        <v>0</v>
      </c>
      <c r="BH161" s="182">
        <f>IF(N161="sníž. přenesená",J161,0)</f>
        <v>0</v>
      </c>
      <c r="BI161" s="182">
        <f>IF(N161="nulová",J161,0)</f>
        <v>0</v>
      </c>
      <c r="BJ161" s="17" t="s">
        <v>86</v>
      </c>
      <c r="BK161" s="182">
        <f>ROUND(I161*H161,2)</f>
        <v>0</v>
      </c>
      <c r="BL161" s="17" t="s">
        <v>134</v>
      </c>
      <c r="BM161" s="181" t="s">
        <v>207</v>
      </c>
    </row>
    <row r="162" s="2" customFormat="1">
      <c r="A162" s="36"/>
      <c r="B162" s="37"/>
      <c r="C162" s="36"/>
      <c r="D162" s="183" t="s">
        <v>136</v>
      </c>
      <c r="E162" s="36"/>
      <c r="F162" s="184" t="s">
        <v>208</v>
      </c>
      <c r="G162" s="36"/>
      <c r="H162" s="36"/>
      <c r="I162" s="185"/>
      <c r="J162" s="36"/>
      <c r="K162" s="36"/>
      <c r="L162" s="37"/>
      <c r="M162" s="186"/>
      <c r="N162" s="187"/>
      <c r="O162" s="75"/>
      <c r="P162" s="75"/>
      <c r="Q162" s="75"/>
      <c r="R162" s="75"/>
      <c r="S162" s="75"/>
      <c r="T162" s="7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T162" s="17" t="s">
        <v>136</v>
      </c>
      <c r="AU162" s="17" t="s">
        <v>88</v>
      </c>
    </row>
    <row r="163" s="13" customFormat="1">
      <c r="A163" s="13"/>
      <c r="B163" s="188"/>
      <c r="C163" s="13"/>
      <c r="D163" s="189" t="s">
        <v>157</v>
      </c>
      <c r="E163" s="13"/>
      <c r="F163" s="191" t="s">
        <v>209</v>
      </c>
      <c r="G163" s="13"/>
      <c r="H163" s="192">
        <v>6.75</v>
      </c>
      <c r="I163" s="193"/>
      <c r="J163" s="13"/>
      <c r="K163" s="13"/>
      <c r="L163" s="188"/>
      <c r="M163" s="194"/>
      <c r="N163" s="195"/>
      <c r="O163" s="195"/>
      <c r="P163" s="195"/>
      <c r="Q163" s="195"/>
      <c r="R163" s="195"/>
      <c r="S163" s="195"/>
      <c r="T163" s="196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90" t="s">
        <v>157</v>
      </c>
      <c r="AU163" s="190" t="s">
        <v>88</v>
      </c>
      <c r="AV163" s="13" t="s">
        <v>88</v>
      </c>
      <c r="AW163" s="13" t="s">
        <v>3</v>
      </c>
      <c r="AX163" s="13" t="s">
        <v>86</v>
      </c>
      <c r="AY163" s="190" t="s">
        <v>127</v>
      </c>
    </row>
    <row r="164" s="2" customFormat="1" ht="33" customHeight="1">
      <c r="A164" s="36"/>
      <c r="B164" s="169"/>
      <c r="C164" s="170" t="s">
        <v>210</v>
      </c>
      <c r="D164" s="170" t="s">
        <v>129</v>
      </c>
      <c r="E164" s="171" t="s">
        <v>211</v>
      </c>
      <c r="F164" s="172" t="s">
        <v>212</v>
      </c>
      <c r="G164" s="173" t="s">
        <v>140</v>
      </c>
      <c r="H164" s="174">
        <v>300</v>
      </c>
      <c r="I164" s="175"/>
      <c r="J164" s="176">
        <f>ROUND(I164*H164,2)</f>
        <v>0</v>
      </c>
      <c r="K164" s="172" t="s">
        <v>133</v>
      </c>
      <c r="L164" s="37"/>
      <c r="M164" s="177" t="s">
        <v>1</v>
      </c>
      <c r="N164" s="178" t="s">
        <v>43</v>
      </c>
      <c r="O164" s="75"/>
      <c r="P164" s="179">
        <f>O164*H164</f>
        <v>0</v>
      </c>
      <c r="Q164" s="179">
        <v>0</v>
      </c>
      <c r="R164" s="179">
        <f>Q164*H164</f>
        <v>0</v>
      </c>
      <c r="S164" s="179">
        <v>0</v>
      </c>
      <c r="T164" s="180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181" t="s">
        <v>134</v>
      </c>
      <c r="AT164" s="181" t="s">
        <v>129</v>
      </c>
      <c r="AU164" s="181" t="s">
        <v>88</v>
      </c>
      <c r="AY164" s="17" t="s">
        <v>127</v>
      </c>
      <c r="BE164" s="182">
        <f>IF(N164="základní",J164,0)</f>
        <v>0</v>
      </c>
      <c r="BF164" s="182">
        <f>IF(N164="snížená",J164,0)</f>
        <v>0</v>
      </c>
      <c r="BG164" s="182">
        <f>IF(N164="zákl. přenesená",J164,0)</f>
        <v>0</v>
      </c>
      <c r="BH164" s="182">
        <f>IF(N164="sníž. přenesená",J164,0)</f>
        <v>0</v>
      </c>
      <c r="BI164" s="182">
        <f>IF(N164="nulová",J164,0)</f>
        <v>0</v>
      </c>
      <c r="BJ164" s="17" t="s">
        <v>86</v>
      </c>
      <c r="BK164" s="182">
        <f>ROUND(I164*H164,2)</f>
        <v>0</v>
      </c>
      <c r="BL164" s="17" t="s">
        <v>134</v>
      </c>
      <c r="BM164" s="181" t="s">
        <v>213</v>
      </c>
    </row>
    <row r="165" s="2" customFormat="1">
      <c r="A165" s="36"/>
      <c r="B165" s="37"/>
      <c r="C165" s="36"/>
      <c r="D165" s="183" t="s">
        <v>136</v>
      </c>
      <c r="E165" s="36"/>
      <c r="F165" s="184" t="s">
        <v>214</v>
      </c>
      <c r="G165" s="36"/>
      <c r="H165" s="36"/>
      <c r="I165" s="185"/>
      <c r="J165" s="36"/>
      <c r="K165" s="36"/>
      <c r="L165" s="37"/>
      <c r="M165" s="186"/>
      <c r="N165" s="187"/>
      <c r="O165" s="75"/>
      <c r="P165" s="75"/>
      <c r="Q165" s="75"/>
      <c r="R165" s="75"/>
      <c r="S165" s="75"/>
      <c r="T165" s="7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T165" s="17" t="s">
        <v>136</v>
      </c>
      <c r="AU165" s="17" t="s">
        <v>88</v>
      </c>
    </row>
    <row r="166" s="2" customFormat="1" ht="16.5" customHeight="1">
      <c r="A166" s="36"/>
      <c r="B166" s="169"/>
      <c r="C166" s="197" t="s">
        <v>215</v>
      </c>
      <c r="D166" s="197" t="s">
        <v>216</v>
      </c>
      <c r="E166" s="198" t="s">
        <v>217</v>
      </c>
      <c r="F166" s="199" t="s">
        <v>218</v>
      </c>
      <c r="G166" s="200" t="s">
        <v>206</v>
      </c>
      <c r="H166" s="201">
        <v>76.5</v>
      </c>
      <c r="I166" s="202"/>
      <c r="J166" s="203">
        <f>ROUND(I166*H166,2)</f>
        <v>0</v>
      </c>
      <c r="K166" s="199" t="s">
        <v>133</v>
      </c>
      <c r="L166" s="204"/>
      <c r="M166" s="205" t="s">
        <v>1</v>
      </c>
      <c r="N166" s="206" t="s">
        <v>43</v>
      </c>
      <c r="O166" s="75"/>
      <c r="P166" s="179">
        <f>O166*H166</f>
        <v>0</v>
      </c>
      <c r="Q166" s="179">
        <v>1</v>
      </c>
      <c r="R166" s="179">
        <f>Q166*H166</f>
        <v>76.5</v>
      </c>
      <c r="S166" s="179">
        <v>0</v>
      </c>
      <c r="T166" s="180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181" t="s">
        <v>169</v>
      </c>
      <c r="AT166" s="181" t="s">
        <v>216</v>
      </c>
      <c r="AU166" s="181" t="s">
        <v>88</v>
      </c>
      <c r="AY166" s="17" t="s">
        <v>127</v>
      </c>
      <c r="BE166" s="182">
        <f>IF(N166="základní",J166,0)</f>
        <v>0</v>
      </c>
      <c r="BF166" s="182">
        <f>IF(N166="snížená",J166,0)</f>
        <v>0</v>
      </c>
      <c r="BG166" s="182">
        <f>IF(N166="zákl. přenesená",J166,0)</f>
        <v>0</v>
      </c>
      <c r="BH166" s="182">
        <f>IF(N166="sníž. přenesená",J166,0)</f>
        <v>0</v>
      </c>
      <c r="BI166" s="182">
        <f>IF(N166="nulová",J166,0)</f>
        <v>0</v>
      </c>
      <c r="BJ166" s="17" t="s">
        <v>86</v>
      </c>
      <c r="BK166" s="182">
        <f>ROUND(I166*H166,2)</f>
        <v>0</v>
      </c>
      <c r="BL166" s="17" t="s">
        <v>134</v>
      </c>
      <c r="BM166" s="181" t="s">
        <v>219</v>
      </c>
    </row>
    <row r="167" s="13" customFormat="1">
      <c r="A167" s="13"/>
      <c r="B167" s="188"/>
      <c r="C167" s="13"/>
      <c r="D167" s="189" t="s">
        <v>157</v>
      </c>
      <c r="E167" s="190" t="s">
        <v>1</v>
      </c>
      <c r="F167" s="191" t="s">
        <v>220</v>
      </c>
      <c r="G167" s="13"/>
      <c r="H167" s="192">
        <v>45</v>
      </c>
      <c r="I167" s="193"/>
      <c r="J167" s="13"/>
      <c r="K167" s="13"/>
      <c r="L167" s="188"/>
      <c r="M167" s="194"/>
      <c r="N167" s="195"/>
      <c r="O167" s="195"/>
      <c r="P167" s="195"/>
      <c r="Q167" s="195"/>
      <c r="R167" s="195"/>
      <c r="S167" s="195"/>
      <c r="T167" s="196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90" t="s">
        <v>157</v>
      </c>
      <c r="AU167" s="190" t="s">
        <v>88</v>
      </c>
      <c r="AV167" s="13" t="s">
        <v>88</v>
      </c>
      <c r="AW167" s="13" t="s">
        <v>33</v>
      </c>
      <c r="AX167" s="13" t="s">
        <v>86</v>
      </c>
      <c r="AY167" s="190" t="s">
        <v>127</v>
      </c>
    </row>
    <row r="168" s="13" customFormat="1">
      <c r="A168" s="13"/>
      <c r="B168" s="188"/>
      <c r="C168" s="13"/>
      <c r="D168" s="189" t="s">
        <v>157</v>
      </c>
      <c r="E168" s="13"/>
      <c r="F168" s="191" t="s">
        <v>221</v>
      </c>
      <c r="G168" s="13"/>
      <c r="H168" s="192">
        <v>76.5</v>
      </c>
      <c r="I168" s="193"/>
      <c r="J168" s="13"/>
      <c r="K168" s="13"/>
      <c r="L168" s="188"/>
      <c r="M168" s="194"/>
      <c r="N168" s="195"/>
      <c r="O168" s="195"/>
      <c r="P168" s="195"/>
      <c r="Q168" s="195"/>
      <c r="R168" s="195"/>
      <c r="S168" s="195"/>
      <c r="T168" s="19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90" t="s">
        <v>157</v>
      </c>
      <c r="AU168" s="190" t="s">
        <v>88</v>
      </c>
      <c r="AV168" s="13" t="s">
        <v>88</v>
      </c>
      <c r="AW168" s="13" t="s">
        <v>3</v>
      </c>
      <c r="AX168" s="13" t="s">
        <v>86</v>
      </c>
      <c r="AY168" s="190" t="s">
        <v>127</v>
      </c>
    </row>
    <row r="169" s="2" customFormat="1" ht="24.15" customHeight="1">
      <c r="A169" s="36"/>
      <c r="B169" s="169"/>
      <c r="C169" s="170" t="s">
        <v>222</v>
      </c>
      <c r="D169" s="170" t="s">
        <v>129</v>
      </c>
      <c r="E169" s="171" t="s">
        <v>223</v>
      </c>
      <c r="F169" s="172" t="s">
        <v>224</v>
      </c>
      <c r="G169" s="173" t="s">
        <v>140</v>
      </c>
      <c r="H169" s="174">
        <v>312</v>
      </c>
      <c r="I169" s="175"/>
      <c r="J169" s="176">
        <f>ROUND(I169*H169,2)</f>
        <v>0</v>
      </c>
      <c r="K169" s="172" t="s">
        <v>133</v>
      </c>
      <c r="L169" s="37"/>
      <c r="M169" s="177" t="s">
        <v>1</v>
      </c>
      <c r="N169" s="178" t="s">
        <v>43</v>
      </c>
      <c r="O169" s="75"/>
      <c r="P169" s="179">
        <f>O169*H169</f>
        <v>0</v>
      </c>
      <c r="Q169" s="179">
        <v>0</v>
      </c>
      <c r="R169" s="179">
        <f>Q169*H169</f>
        <v>0</v>
      </c>
      <c r="S169" s="179">
        <v>0</v>
      </c>
      <c r="T169" s="180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181" t="s">
        <v>134</v>
      </c>
      <c r="AT169" s="181" t="s">
        <v>129</v>
      </c>
      <c r="AU169" s="181" t="s">
        <v>88</v>
      </c>
      <c r="AY169" s="17" t="s">
        <v>127</v>
      </c>
      <c r="BE169" s="182">
        <f>IF(N169="základní",J169,0)</f>
        <v>0</v>
      </c>
      <c r="BF169" s="182">
        <f>IF(N169="snížená",J169,0)</f>
        <v>0</v>
      </c>
      <c r="BG169" s="182">
        <f>IF(N169="zákl. přenesená",J169,0)</f>
        <v>0</v>
      </c>
      <c r="BH169" s="182">
        <f>IF(N169="sníž. přenesená",J169,0)</f>
        <v>0</v>
      </c>
      <c r="BI169" s="182">
        <f>IF(N169="nulová",J169,0)</f>
        <v>0</v>
      </c>
      <c r="BJ169" s="17" t="s">
        <v>86</v>
      </c>
      <c r="BK169" s="182">
        <f>ROUND(I169*H169,2)</f>
        <v>0</v>
      </c>
      <c r="BL169" s="17" t="s">
        <v>134</v>
      </c>
      <c r="BM169" s="181" t="s">
        <v>225</v>
      </c>
    </row>
    <row r="170" s="2" customFormat="1">
      <c r="A170" s="36"/>
      <c r="B170" s="37"/>
      <c r="C170" s="36"/>
      <c r="D170" s="183" t="s">
        <v>136</v>
      </c>
      <c r="E170" s="36"/>
      <c r="F170" s="184" t="s">
        <v>226</v>
      </c>
      <c r="G170" s="36"/>
      <c r="H170" s="36"/>
      <c r="I170" s="185"/>
      <c r="J170" s="36"/>
      <c r="K170" s="36"/>
      <c r="L170" s="37"/>
      <c r="M170" s="186"/>
      <c r="N170" s="187"/>
      <c r="O170" s="75"/>
      <c r="P170" s="75"/>
      <c r="Q170" s="75"/>
      <c r="R170" s="75"/>
      <c r="S170" s="75"/>
      <c r="T170" s="7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T170" s="17" t="s">
        <v>136</v>
      </c>
      <c r="AU170" s="17" t="s">
        <v>88</v>
      </c>
    </row>
    <row r="171" s="13" customFormat="1">
      <c r="A171" s="13"/>
      <c r="B171" s="188"/>
      <c r="C171" s="13"/>
      <c r="D171" s="189" t="s">
        <v>157</v>
      </c>
      <c r="E171" s="190" t="s">
        <v>1</v>
      </c>
      <c r="F171" s="191" t="s">
        <v>227</v>
      </c>
      <c r="G171" s="13"/>
      <c r="H171" s="192">
        <v>312</v>
      </c>
      <c r="I171" s="193"/>
      <c r="J171" s="13"/>
      <c r="K171" s="13"/>
      <c r="L171" s="188"/>
      <c r="M171" s="194"/>
      <c r="N171" s="195"/>
      <c r="O171" s="195"/>
      <c r="P171" s="195"/>
      <c r="Q171" s="195"/>
      <c r="R171" s="195"/>
      <c r="S171" s="195"/>
      <c r="T171" s="196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190" t="s">
        <v>157</v>
      </c>
      <c r="AU171" s="190" t="s">
        <v>88</v>
      </c>
      <c r="AV171" s="13" t="s">
        <v>88</v>
      </c>
      <c r="AW171" s="13" t="s">
        <v>33</v>
      </c>
      <c r="AX171" s="13" t="s">
        <v>86</v>
      </c>
      <c r="AY171" s="190" t="s">
        <v>127</v>
      </c>
    </row>
    <row r="172" s="2" customFormat="1" ht="16.5" customHeight="1">
      <c r="A172" s="36"/>
      <c r="B172" s="169"/>
      <c r="C172" s="197" t="s">
        <v>228</v>
      </c>
      <c r="D172" s="197" t="s">
        <v>216</v>
      </c>
      <c r="E172" s="198" t="s">
        <v>229</v>
      </c>
      <c r="F172" s="199" t="s">
        <v>230</v>
      </c>
      <c r="G172" s="200" t="s">
        <v>231</v>
      </c>
      <c r="H172" s="201">
        <v>6.2400000000000002</v>
      </c>
      <c r="I172" s="202"/>
      <c r="J172" s="203">
        <f>ROUND(I172*H172,2)</f>
        <v>0</v>
      </c>
      <c r="K172" s="199" t="s">
        <v>133</v>
      </c>
      <c r="L172" s="204"/>
      <c r="M172" s="205" t="s">
        <v>1</v>
      </c>
      <c r="N172" s="206" t="s">
        <v>43</v>
      </c>
      <c r="O172" s="75"/>
      <c r="P172" s="179">
        <f>O172*H172</f>
        <v>0</v>
      </c>
      <c r="Q172" s="179">
        <v>0.001</v>
      </c>
      <c r="R172" s="179">
        <f>Q172*H172</f>
        <v>0.0062400000000000008</v>
      </c>
      <c r="S172" s="179">
        <v>0</v>
      </c>
      <c r="T172" s="180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181" t="s">
        <v>169</v>
      </c>
      <c r="AT172" s="181" t="s">
        <v>216</v>
      </c>
      <c r="AU172" s="181" t="s">
        <v>88</v>
      </c>
      <c r="AY172" s="17" t="s">
        <v>127</v>
      </c>
      <c r="BE172" s="182">
        <f>IF(N172="základní",J172,0)</f>
        <v>0</v>
      </c>
      <c r="BF172" s="182">
        <f>IF(N172="snížená",J172,0)</f>
        <v>0</v>
      </c>
      <c r="BG172" s="182">
        <f>IF(N172="zákl. přenesená",J172,0)</f>
        <v>0</v>
      </c>
      <c r="BH172" s="182">
        <f>IF(N172="sníž. přenesená",J172,0)</f>
        <v>0</v>
      </c>
      <c r="BI172" s="182">
        <f>IF(N172="nulová",J172,0)</f>
        <v>0</v>
      </c>
      <c r="BJ172" s="17" t="s">
        <v>86</v>
      </c>
      <c r="BK172" s="182">
        <f>ROUND(I172*H172,2)</f>
        <v>0</v>
      </c>
      <c r="BL172" s="17" t="s">
        <v>134</v>
      </c>
      <c r="BM172" s="181" t="s">
        <v>232</v>
      </c>
    </row>
    <row r="173" s="13" customFormat="1">
      <c r="A173" s="13"/>
      <c r="B173" s="188"/>
      <c r="C173" s="13"/>
      <c r="D173" s="189" t="s">
        <v>157</v>
      </c>
      <c r="E173" s="13"/>
      <c r="F173" s="191" t="s">
        <v>233</v>
      </c>
      <c r="G173" s="13"/>
      <c r="H173" s="192">
        <v>6.2400000000000002</v>
      </c>
      <c r="I173" s="193"/>
      <c r="J173" s="13"/>
      <c r="K173" s="13"/>
      <c r="L173" s="188"/>
      <c r="M173" s="194"/>
      <c r="N173" s="195"/>
      <c r="O173" s="195"/>
      <c r="P173" s="195"/>
      <c r="Q173" s="195"/>
      <c r="R173" s="195"/>
      <c r="S173" s="195"/>
      <c r="T173" s="196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190" t="s">
        <v>157</v>
      </c>
      <c r="AU173" s="190" t="s">
        <v>88</v>
      </c>
      <c r="AV173" s="13" t="s">
        <v>88</v>
      </c>
      <c r="AW173" s="13" t="s">
        <v>3</v>
      </c>
      <c r="AX173" s="13" t="s">
        <v>86</v>
      </c>
      <c r="AY173" s="190" t="s">
        <v>127</v>
      </c>
    </row>
    <row r="174" s="2" customFormat="1" ht="24.15" customHeight="1">
      <c r="A174" s="36"/>
      <c r="B174" s="169"/>
      <c r="C174" s="170" t="s">
        <v>234</v>
      </c>
      <c r="D174" s="170" t="s">
        <v>129</v>
      </c>
      <c r="E174" s="171" t="s">
        <v>235</v>
      </c>
      <c r="F174" s="172" t="s">
        <v>236</v>
      </c>
      <c r="G174" s="173" t="s">
        <v>140</v>
      </c>
      <c r="H174" s="174">
        <v>300</v>
      </c>
      <c r="I174" s="175"/>
      <c r="J174" s="176">
        <f>ROUND(I174*H174,2)</f>
        <v>0</v>
      </c>
      <c r="K174" s="172" t="s">
        <v>133</v>
      </c>
      <c r="L174" s="37"/>
      <c r="M174" s="177" t="s">
        <v>1</v>
      </c>
      <c r="N174" s="178" t="s">
        <v>43</v>
      </c>
      <c r="O174" s="75"/>
      <c r="P174" s="179">
        <f>O174*H174</f>
        <v>0</v>
      </c>
      <c r="Q174" s="179">
        <v>0</v>
      </c>
      <c r="R174" s="179">
        <f>Q174*H174</f>
        <v>0</v>
      </c>
      <c r="S174" s="179">
        <v>0</v>
      </c>
      <c r="T174" s="180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181" t="s">
        <v>134</v>
      </c>
      <c r="AT174" s="181" t="s">
        <v>129</v>
      </c>
      <c r="AU174" s="181" t="s">
        <v>88</v>
      </c>
      <c r="AY174" s="17" t="s">
        <v>127</v>
      </c>
      <c r="BE174" s="182">
        <f>IF(N174="základní",J174,0)</f>
        <v>0</v>
      </c>
      <c r="BF174" s="182">
        <f>IF(N174="snížená",J174,0)</f>
        <v>0</v>
      </c>
      <c r="BG174" s="182">
        <f>IF(N174="zákl. přenesená",J174,0)</f>
        <v>0</v>
      </c>
      <c r="BH174" s="182">
        <f>IF(N174="sníž. přenesená",J174,0)</f>
        <v>0</v>
      </c>
      <c r="BI174" s="182">
        <f>IF(N174="nulová",J174,0)</f>
        <v>0</v>
      </c>
      <c r="BJ174" s="17" t="s">
        <v>86</v>
      </c>
      <c r="BK174" s="182">
        <f>ROUND(I174*H174,2)</f>
        <v>0</v>
      </c>
      <c r="BL174" s="17" t="s">
        <v>134</v>
      </c>
      <c r="BM174" s="181" t="s">
        <v>237</v>
      </c>
    </row>
    <row r="175" s="2" customFormat="1">
      <c r="A175" s="36"/>
      <c r="B175" s="37"/>
      <c r="C175" s="36"/>
      <c r="D175" s="183" t="s">
        <v>136</v>
      </c>
      <c r="E175" s="36"/>
      <c r="F175" s="184" t="s">
        <v>238</v>
      </c>
      <c r="G175" s="36"/>
      <c r="H175" s="36"/>
      <c r="I175" s="185"/>
      <c r="J175" s="36"/>
      <c r="K175" s="36"/>
      <c r="L175" s="37"/>
      <c r="M175" s="186"/>
      <c r="N175" s="187"/>
      <c r="O175" s="75"/>
      <c r="P175" s="75"/>
      <c r="Q175" s="75"/>
      <c r="R175" s="75"/>
      <c r="S175" s="75"/>
      <c r="T175" s="7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T175" s="17" t="s">
        <v>136</v>
      </c>
      <c r="AU175" s="17" t="s">
        <v>88</v>
      </c>
    </row>
    <row r="176" s="2" customFormat="1" ht="24.15" customHeight="1">
      <c r="A176" s="36"/>
      <c r="B176" s="169"/>
      <c r="C176" s="170" t="s">
        <v>239</v>
      </c>
      <c r="D176" s="170" t="s">
        <v>129</v>
      </c>
      <c r="E176" s="171" t="s">
        <v>240</v>
      </c>
      <c r="F176" s="172" t="s">
        <v>241</v>
      </c>
      <c r="G176" s="173" t="s">
        <v>140</v>
      </c>
      <c r="H176" s="174">
        <v>618.20000000000005</v>
      </c>
      <c r="I176" s="175"/>
      <c r="J176" s="176">
        <f>ROUND(I176*H176,2)</f>
        <v>0</v>
      </c>
      <c r="K176" s="172" t="s">
        <v>133</v>
      </c>
      <c r="L176" s="37"/>
      <c r="M176" s="177" t="s">
        <v>1</v>
      </c>
      <c r="N176" s="178" t="s">
        <v>43</v>
      </c>
      <c r="O176" s="75"/>
      <c r="P176" s="179">
        <f>O176*H176</f>
        <v>0</v>
      </c>
      <c r="Q176" s="179">
        <v>0</v>
      </c>
      <c r="R176" s="179">
        <f>Q176*H176</f>
        <v>0</v>
      </c>
      <c r="S176" s="179">
        <v>0</v>
      </c>
      <c r="T176" s="180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181" t="s">
        <v>134</v>
      </c>
      <c r="AT176" s="181" t="s">
        <v>129</v>
      </c>
      <c r="AU176" s="181" t="s">
        <v>88</v>
      </c>
      <c r="AY176" s="17" t="s">
        <v>127</v>
      </c>
      <c r="BE176" s="182">
        <f>IF(N176="základní",J176,0)</f>
        <v>0</v>
      </c>
      <c r="BF176" s="182">
        <f>IF(N176="snížená",J176,0)</f>
        <v>0</v>
      </c>
      <c r="BG176" s="182">
        <f>IF(N176="zákl. přenesená",J176,0)</f>
        <v>0</v>
      </c>
      <c r="BH176" s="182">
        <f>IF(N176="sníž. přenesená",J176,0)</f>
        <v>0</v>
      </c>
      <c r="BI176" s="182">
        <f>IF(N176="nulová",J176,0)</f>
        <v>0</v>
      </c>
      <c r="BJ176" s="17" t="s">
        <v>86</v>
      </c>
      <c r="BK176" s="182">
        <f>ROUND(I176*H176,2)</f>
        <v>0</v>
      </c>
      <c r="BL176" s="17" t="s">
        <v>134</v>
      </c>
      <c r="BM176" s="181" t="s">
        <v>242</v>
      </c>
    </row>
    <row r="177" s="2" customFormat="1">
      <c r="A177" s="36"/>
      <c r="B177" s="37"/>
      <c r="C177" s="36"/>
      <c r="D177" s="183" t="s">
        <v>136</v>
      </c>
      <c r="E177" s="36"/>
      <c r="F177" s="184" t="s">
        <v>243</v>
      </c>
      <c r="G177" s="36"/>
      <c r="H177" s="36"/>
      <c r="I177" s="185"/>
      <c r="J177" s="36"/>
      <c r="K177" s="36"/>
      <c r="L177" s="37"/>
      <c r="M177" s="186"/>
      <c r="N177" s="187"/>
      <c r="O177" s="75"/>
      <c r="P177" s="75"/>
      <c r="Q177" s="75"/>
      <c r="R177" s="75"/>
      <c r="S177" s="75"/>
      <c r="T177" s="7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7" t="s">
        <v>136</v>
      </c>
      <c r="AU177" s="17" t="s">
        <v>88</v>
      </c>
    </row>
    <row r="178" s="13" customFormat="1">
      <c r="A178" s="13"/>
      <c r="B178" s="188"/>
      <c r="C178" s="13"/>
      <c r="D178" s="189" t="s">
        <v>157</v>
      </c>
      <c r="E178" s="190" t="s">
        <v>1</v>
      </c>
      <c r="F178" s="191" t="s">
        <v>244</v>
      </c>
      <c r="G178" s="13"/>
      <c r="H178" s="192">
        <v>579</v>
      </c>
      <c r="I178" s="193"/>
      <c r="J178" s="13"/>
      <c r="K178" s="13"/>
      <c r="L178" s="188"/>
      <c r="M178" s="194"/>
      <c r="N178" s="195"/>
      <c r="O178" s="195"/>
      <c r="P178" s="195"/>
      <c r="Q178" s="195"/>
      <c r="R178" s="195"/>
      <c r="S178" s="195"/>
      <c r="T178" s="196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190" t="s">
        <v>157</v>
      </c>
      <c r="AU178" s="190" t="s">
        <v>88</v>
      </c>
      <c r="AV178" s="13" t="s">
        <v>88</v>
      </c>
      <c r="AW178" s="13" t="s">
        <v>33</v>
      </c>
      <c r="AX178" s="13" t="s">
        <v>78</v>
      </c>
      <c r="AY178" s="190" t="s">
        <v>127</v>
      </c>
    </row>
    <row r="179" s="13" customFormat="1">
      <c r="A179" s="13"/>
      <c r="B179" s="188"/>
      <c r="C179" s="13"/>
      <c r="D179" s="189" t="s">
        <v>157</v>
      </c>
      <c r="E179" s="190" t="s">
        <v>1</v>
      </c>
      <c r="F179" s="191" t="s">
        <v>245</v>
      </c>
      <c r="G179" s="13"/>
      <c r="H179" s="192">
        <v>25</v>
      </c>
      <c r="I179" s="193"/>
      <c r="J179" s="13"/>
      <c r="K179" s="13"/>
      <c r="L179" s="188"/>
      <c r="M179" s="194"/>
      <c r="N179" s="195"/>
      <c r="O179" s="195"/>
      <c r="P179" s="195"/>
      <c r="Q179" s="195"/>
      <c r="R179" s="195"/>
      <c r="S179" s="195"/>
      <c r="T179" s="196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90" t="s">
        <v>157</v>
      </c>
      <c r="AU179" s="190" t="s">
        <v>88</v>
      </c>
      <c r="AV179" s="13" t="s">
        <v>88</v>
      </c>
      <c r="AW179" s="13" t="s">
        <v>33</v>
      </c>
      <c r="AX179" s="13" t="s">
        <v>78</v>
      </c>
      <c r="AY179" s="190" t="s">
        <v>127</v>
      </c>
    </row>
    <row r="180" s="13" customFormat="1">
      <c r="A180" s="13"/>
      <c r="B180" s="188"/>
      <c r="C180" s="13"/>
      <c r="D180" s="189" t="s">
        <v>157</v>
      </c>
      <c r="E180" s="190" t="s">
        <v>1</v>
      </c>
      <c r="F180" s="191" t="s">
        <v>246</v>
      </c>
      <c r="G180" s="13"/>
      <c r="H180" s="192">
        <v>14.199999999999999</v>
      </c>
      <c r="I180" s="193"/>
      <c r="J180" s="13"/>
      <c r="K180" s="13"/>
      <c r="L180" s="188"/>
      <c r="M180" s="194"/>
      <c r="N180" s="195"/>
      <c r="O180" s="195"/>
      <c r="P180" s="195"/>
      <c r="Q180" s="195"/>
      <c r="R180" s="195"/>
      <c r="S180" s="195"/>
      <c r="T180" s="196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190" t="s">
        <v>157</v>
      </c>
      <c r="AU180" s="190" t="s">
        <v>88</v>
      </c>
      <c r="AV180" s="13" t="s">
        <v>88</v>
      </c>
      <c r="AW180" s="13" t="s">
        <v>33</v>
      </c>
      <c r="AX180" s="13" t="s">
        <v>78</v>
      </c>
      <c r="AY180" s="190" t="s">
        <v>127</v>
      </c>
    </row>
    <row r="181" s="14" customFormat="1">
      <c r="A181" s="14"/>
      <c r="B181" s="207"/>
      <c r="C181" s="14"/>
      <c r="D181" s="189" t="s">
        <v>157</v>
      </c>
      <c r="E181" s="208" t="s">
        <v>1</v>
      </c>
      <c r="F181" s="209" t="s">
        <v>247</v>
      </c>
      <c r="G181" s="14"/>
      <c r="H181" s="210">
        <v>618.20000000000005</v>
      </c>
      <c r="I181" s="211"/>
      <c r="J181" s="14"/>
      <c r="K181" s="14"/>
      <c r="L181" s="207"/>
      <c r="M181" s="212"/>
      <c r="N181" s="213"/>
      <c r="O181" s="213"/>
      <c r="P181" s="213"/>
      <c r="Q181" s="213"/>
      <c r="R181" s="213"/>
      <c r="S181" s="213"/>
      <c r="T181" s="2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08" t="s">
        <v>157</v>
      </c>
      <c r="AU181" s="208" t="s">
        <v>88</v>
      </c>
      <c r="AV181" s="14" t="s">
        <v>134</v>
      </c>
      <c r="AW181" s="14" t="s">
        <v>33</v>
      </c>
      <c r="AX181" s="14" t="s">
        <v>86</v>
      </c>
      <c r="AY181" s="208" t="s">
        <v>127</v>
      </c>
    </row>
    <row r="182" s="2" customFormat="1" ht="33" customHeight="1">
      <c r="A182" s="36"/>
      <c r="B182" s="169"/>
      <c r="C182" s="170" t="s">
        <v>7</v>
      </c>
      <c r="D182" s="170" t="s">
        <v>129</v>
      </c>
      <c r="E182" s="171" t="s">
        <v>248</v>
      </c>
      <c r="F182" s="172" t="s">
        <v>249</v>
      </c>
      <c r="G182" s="173" t="s">
        <v>177</v>
      </c>
      <c r="H182" s="174">
        <v>150</v>
      </c>
      <c r="I182" s="175"/>
      <c r="J182" s="176">
        <f>ROUND(I182*H182,2)</f>
        <v>0</v>
      </c>
      <c r="K182" s="172" t="s">
        <v>133</v>
      </c>
      <c r="L182" s="37"/>
      <c r="M182" s="177" t="s">
        <v>1</v>
      </c>
      <c r="N182" s="178" t="s">
        <v>43</v>
      </c>
      <c r="O182" s="75"/>
      <c r="P182" s="179">
        <f>O182*H182</f>
        <v>0</v>
      </c>
      <c r="Q182" s="179">
        <v>0</v>
      </c>
      <c r="R182" s="179">
        <f>Q182*H182</f>
        <v>0</v>
      </c>
      <c r="S182" s="179">
        <v>0</v>
      </c>
      <c r="T182" s="180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181" t="s">
        <v>134</v>
      </c>
      <c r="AT182" s="181" t="s">
        <v>129</v>
      </c>
      <c r="AU182" s="181" t="s">
        <v>88</v>
      </c>
      <c r="AY182" s="17" t="s">
        <v>127</v>
      </c>
      <c r="BE182" s="182">
        <f>IF(N182="základní",J182,0)</f>
        <v>0</v>
      </c>
      <c r="BF182" s="182">
        <f>IF(N182="snížená",J182,0)</f>
        <v>0</v>
      </c>
      <c r="BG182" s="182">
        <f>IF(N182="zákl. přenesená",J182,0)</f>
        <v>0</v>
      </c>
      <c r="BH182" s="182">
        <f>IF(N182="sníž. přenesená",J182,0)</f>
        <v>0</v>
      </c>
      <c r="BI182" s="182">
        <f>IF(N182="nulová",J182,0)</f>
        <v>0</v>
      </c>
      <c r="BJ182" s="17" t="s">
        <v>86</v>
      </c>
      <c r="BK182" s="182">
        <f>ROUND(I182*H182,2)</f>
        <v>0</v>
      </c>
      <c r="BL182" s="17" t="s">
        <v>134</v>
      </c>
      <c r="BM182" s="181" t="s">
        <v>250</v>
      </c>
    </row>
    <row r="183" s="2" customFormat="1">
      <c r="A183" s="36"/>
      <c r="B183" s="37"/>
      <c r="C183" s="36"/>
      <c r="D183" s="183" t="s">
        <v>136</v>
      </c>
      <c r="E183" s="36"/>
      <c r="F183" s="184" t="s">
        <v>251</v>
      </c>
      <c r="G183" s="36"/>
      <c r="H183" s="36"/>
      <c r="I183" s="185"/>
      <c r="J183" s="36"/>
      <c r="K183" s="36"/>
      <c r="L183" s="37"/>
      <c r="M183" s="186"/>
      <c r="N183" s="187"/>
      <c r="O183" s="75"/>
      <c r="P183" s="75"/>
      <c r="Q183" s="75"/>
      <c r="R183" s="75"/>
      <c r="S183" s="75"/>
      <c r="T183" s="7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T183" s="17" t="s">
        <v>136</v>
      </c>
      <c r="AU183" s="17" t="s">
        <v>88</v>
      </c>
    </row>
    <row r="184" s="2" customFormat="1" ht="24.15" customHeight="1">
      <c r="A184" s="36"/>
      <c r="B184" s="169"/>
      <c r="C184" s="197" t="s">
        <v>252</v>
      </c>
      <c r="D184" s="197" t="s">
        <v>216</v>
      </c>
      <c r="E184" s="198" t="s">
        <v>253</v>
      </c>
      <c r="F184" s="199" t="s">
        <v>254</v>
      </c>
      <c r="G184" s="200" t="s">
        <v>140</v>
      </c>
      <c r="H184" s="201">
        <v>126</v>
      </c>
      <c r="I184" s="202"/>
      <c r="J184" s="203">
        <f>ROUND(I184*H184,2)</f>
        <v>0</v>
      </c>
      <c r="K184" s="199" t="s">
        <v>133</v>
      </c>
      <c r="L184" s="204"/>
      <c r="M184" s="205" t="s">
        <v>1</v>
      </c>
      <c r="N184" s="206" t="s">
        <v>43</v>
      </c>
      <c r="O184" s="75"/>
      <c r="P184" s="179">
        <f>O184*H184</f>
        <v>0</v>
      </c>
      <c r="Q184" s="179">
        <v>0.00040000000000000002</v>
      </c>
      <c r="R184" s="179">
        <f>Q184*H184</f>
        <v>0.0504</v>
      </c>
      <c r="S184" s="179">
        <v>0</v>
      </c>
      <c r="T184" s="180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181" t="s">
        <v>169</v>
      </c>
      <c r="AT184" s="181" t="s">
        <v>216</v>
      </c>
      <c r="AU184" s="181" t="s">
        <v>88</v>
      </c>
      <c r="AY184" s="17" t="s">
        <v>127</v>
      </c>
      <c r="BE184" s="182">
        <f>IF(N184="základní",J184,0)</f>
        <v>0</v>
      </c>
      <c r="BF184" s="182">
        <f>IF(N184="snížená",J184,0)</f>
        <v>0</v>
      </c>
      <c r="BG184" s="182">
        <f>IF(N184="zákl. přenesená",J184,0)</f>
        <v>0</v>
      </c>
      <c r="BH184" s="182">
        <f>IF(N184="sníž. přenesená",J184,0)</f>
        <v>0</v>
      </c>
      <c r="BI184" s="182">
        <f>IF(N184="nulová",J184,0)</f>
        <v>0</v>
      </c>
      <c r="BJ184" s="17" t="s">
        <v>86</v>
      </c>
      <c r="BK184" s="182">
        <f>ROUND(I184*H184,2)</f>
        <v>0</v>
      </c>
      <c r="BL184" s="17" t="s">
        <v>134</v>
      </c>
      <c r="BM184" s="181" t="s">
        <v>255</v>
      </c>
    </row>
    <row r="185" s="13" customFormat="1">
      <c r="A185" s="13"/>
      <c r="B185" s="188"/>
      <c r="C185" s="13"/>
      <c r="D185" s="189" t="s">
        <v>157</v>
      </c>
      <c r="E185" s="190" t="s">
        <v>1</v>
      </c>
      <c r="F185" s="191" t="s">
        <v>256</v>
      </c>
      <c r="G185" s="13"/>
      <c r="H185" s="192">
        <v>105</v>
      </c>
      <c r="I185" s="193"/>
      <c r="J185" s="13"/>
      <c r="K185" s="13"/>
      <c r="L185" s="188"/>
      <c r="M185" s="194"/>
      <c r="N185" s="195"/>
      <c r="O185" s="195"/>
      <c r="P185" s="195"/>
      <c r="Q185" s="195"/>
      <c r="R185" s="195"/>
      <c r="S185" s="195"/>
      <c r="T185" s="196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190" t="s">
        <v>157</v>
      </c>
      <c r="AU185" s="190" t="s">
        <v>88</v>
      </c>
      <c r="AV185" s="13" t="s">
        <v>88</v>
      </c>
      <c r="AW185" s="13" t="s">
        <v>33</v>
      </c>
      <c r="AX185" s="13" t="s">
        <v>86</v>
      </c>
      <c r="AY185" s="190" t="s">
        <v>127</v>
      </c>
    </row>
    <row r="186" s="13" customFormat="1">
      <c r="A186" s="13"/>
      <c r="B186" s="188"/>
      <c r="C186" s="13"/>
      <c r="D186" s="189" t="s">
        <v>157</v>
      </c>
      <c r="E186" s="13"/>
      <c r="F186" s="191" t="s">
        <v>257</v>
      </c>
      <c r="G186" s="13"/>
      <c r="H186" s="192">
        <v>126</v>
      </c>
      <c r="I186" s="193"/>
      <c r="J186" s="13"/>
      <c r="K186" s="13"/>
      <c r="L186" s="188"/>
      <c r="M186" s="194"/>
      <c r="N186" s="195"/>
      <c r="O186" s="195"/>
      <c r="P186" s="195"/>
      <c r="Q186" s="195"/>
      <c r="R186" s="195"/>
      <c r="S186" s="195"/>
      <c r="T186" s="196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190" t="s">
        <v>157</v>
      </c>
      <c r="AU186" s="190" t="s">
        <v>88</v>
      </c>
      <c r="AV186" s="13" t="s">
        <v>88</v>
      </c>
      <c r="AW186" s="13" t="s">
        <v>3</v>
      </c>
      <c r="AX186" s="13" t="s">
        <v>86</v>
      </c>
      <c r="AY186" s="190" t="s">
        <v>127</v>
      </c>
    </row>
    <row r="187" s="2" customFormat="1" ht="33" customHeight="1">
      <c r="A187" s="36"/>
      <c r="B187" s="169"/>
      <c r="C187" s="170" t="s">
        <v>258</v>
      </c>
      <c r="D187" s="170" t="s">
        <v>129</v>
      </c>
      <c r="E187" s="171" t="s">
        <v>259</v>
      </c>
      <c r="F187" s="172" t="s">
        <v>260</v>
      </c>
      <c r="G187" s="173" t="s">
        <v>177</v>
      </c>
      <c r="H187" s="174">
        <v>150</v>
      </c>
      <c r="I187" s="175"/>
      <c r="J187" s="176">
        <f>ROUND(I187*H187,2)</f>
        <v>0</v>
      </c>
      <c r="K187" s="172" t="s">
        <v>133</v>
      </c>
      <c r="L187" s="37"/>
      <c r="M187" s="177" t="s">
        <v>1</v>
      </c>
      <c r="N187" s="178" t="s">
        <v>43</v>
      </c>
      <c r="O187" s="75"/>
      <c r="P187" s="179">
        <f>O187*H187</f>
        <v>0</v>
      </c>
      <c r="Q187" s="179">
        <v>0</v>
      </c>
      <c r="R187" s="179">
        <f>Q187*H187</f>
        <v>0</v>
      </c>
      <c r="S187" s="179">
        <v>0</v>
      </c>
      <c r="T187" s="180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181" t="s">
        <v>134</v>
      </c>
      <c r="AT187" s="181" t="s">
        <v>129</v>
      </c>
      <c r="AU187" s="181" t="s">
        <v>88</v>
      </c>
      <c r="AY187" s="17" t="s">
        <v>127</v>
      </c>
      <c r="BE187" s="182">
        <f>IF(N187="základní",J187,0)</f>
        <v>0</v>
      </c>
      <c r="BF187" s="182">
        <f>IF(N187="snížená",J187,0)</f>
        <v>0</v>
      </c>
      <c r="BG187" s="182">
        <f>IF(N187="zákl. přenesená",J187,0)</f>
        <v>0</v>
      </c>
      <c r="BH187" s="182">
        <f>IF(N187="sníž. přenesená",J187,0)</f>
        <v>0</v>
      </c>
      <c r="BI187" s="182">
        <f>IF(N187="nulová",J187,0)</f>
        <v>0</v>
      </c>
      <c r="BJ187" s="17" t="s">
        <v>86</v>
      </c>
      <c r="BK187" s="182">
        <f>ROUND(I187*H187,2)</f>
        <v>0</v>
      </c>
      <c r="BL187" s="17" t="s">
        <v>134</v>
      </c>
      <c r="BM187" s="181" t="s">
        <v>261</v>
      </c>
    </row>
    <row r="188" s="2" customFormat="1">
      <c r="A188" s="36"/>
      <c r="B188" s="37"/>
      <c r="C188" s="36"/>
      <c r="D188" s="183" t="s">
        <v>136</v>
      </c>
      <c r="E188" s="36"/>
      <c r="F188" s="184" t="s">
        <v>262</v>
      </c>
      <c r="G188" s="36"/>
      <c r="H188" s="36"/>
      <c r="I188" s="185"/>
      <c r="J188" s="36"/>
      <c r="K188" s="36"/>
      <c r="L188" s="37"/>
      <c r="M188" s="186"/>
      <c r="N188" s="187"/>
      <c r="O188" s="75"/>
      <c r="P188" s="75"/>
      <c r="Q188" s="75"/>
      <c r="R188" s="75"/>
      <c r="S188" s="75"/>
      <c r="T188" s="7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T188" s="17" t="s">
        <v>136</v>
      </c>
      <c r="AU188" s="17" t="s">
        <v>88</v>
      </c>
    </row>
    <row r="189" s="2" customFormat="1" ht="16.5" customHeight="1">
      <c r="A189" s="36"/>
      <c r="B189" s="169"/>
      <c r="C189" s="170" t="s">
        <v>263</v>
      </c>
      <c r="D189" s="170" t="s">
        <v>129</v>
      </c>
      <c r="E189" s="171" t="s">
        <v>264</v>
      </c>
      <c r="F189" s="172" t="s">
        <v>265</v>
      </c>
      <c r="G189" s="173" t="s">
        <v>132</v>
      </c>
      <c r="H189" s="174">
        <v>6</v>
      </c>
      <c r="I189" s="175"/>
      <c r="J189" s="176">
        <f>ROUND(I189*H189,2)</f>
        <v>0</v>
      </c>
      <c r="K189" s="172" t="s">
        <v>1</v>
      </c>
      <c r="L189" s="37"/>
      <c r="M189" s="177" t="s">
        <v>1</v>
      </c>
      <c r="N189" s="178" t="s">
        <v>43</v>
      </c>
      <c r="O189" s="75"/>
      <c r="P189" s="179">
        <f>O189*H189</f>
        <v>0</v>
      </c>
      <c r="Q189" s="179">
        <v>0</v>
      </c>
      <c r="R189" s="179">
        <f>Q189*H189</f>
        <v>0</v>
      </c>
      <c r="S189" s="179">
        <v>0</v>
      </c>
      <c r="T189" s="180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181" t="s">
        <v>134</v>
      </c>
      <c r="AT189" s="181" t="s">
        <v>129</v>
      </c>
      <c r="AU189" s="181" t="s">
        <v>88</v>
      </c>
      <c r="AY189" s="17" t="s">
        <v>127</v>
      </c>
      <c r="BE189" s="182">
        <f>IF(N189="základní",J189,0)</f>
        <v>0</v>
      </c>
      <c r="BF189" s="182">
        <f>IF(N189="snížená",J189,0)</f>
        <v>0</v>
      </c>
      <c r="BG189" s="182">
        <f>IF(N189="zákl. přenesená",J189,0)</f>
        <v>0</v>
      </c>
      <c r="BH189" s="182">
        <f>IF(N189="sníž. přenesená",J189,0)</f>
        <v>0</v>
      </c>
      <c r="BI189" s="182">
        <f>IF(N189="nulová",J189,0)</f>
        <v>0</v>
      </c>
      <c r="BJ189" s="17" t="s">
        <v>86</v>
      </c>
      <c r="BK189" s="182">
        <f>ROUND(I189*H189,2)</f>
        <v>0</v>
      </c>
      <c r="BL189" s="17" t="s">
        <v>134</v>
      </c>
      <c r="BM189" s="181" t="s">
        <v>266</v>
      </c>
    </row>
    <row r="190" s="2" customFormat="1">
      <c r="A190" s="36"/>
      <c r="B190" s="37"/>
      <c r="C190" s="36"/>
      <c r="D190" s="189" t="s">
        <v>267</v>
      </c>
      <c r="E190" s="36"/>
      <c r="F190" s="215" t="s">
        <v>268</v>
      </c>
      <c r="G190" s="36"/>
      <c r="H190" s="36"/>
      <c r="I190" s="185"/>
      <c r="J190" s="36"/>
      <c r="K190" s="36"/>
      <c r="L190" s="37"/>
      <c r="M190" s="186"/>
      <c r="N190" s="187"/>
      <c r="O190" s="75"/>
      <c r="P190" s="75"/>
      <c r="Q190" s="75"/>
      <c r="R190" s="75"/>
      <c r="S190" s="75"/>
      <c r="T190" s="7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T190" s="17" t="s">
        <v>267</v>
      </c>
      <c r="AU190" s="17" t="s">
        <v>88</v>
      </c>
    </row>
    <row r="191" s="2" customFormat="1" ht="21.75" customHeight="1">
      <c r="A191" s="36"/>
      <c r="B191" s="169"/>
      <c r="C191" s="170" t="s">
        <v>269</v>
      </c>
      <c r="D191" s="170" t="s">
        <v>129</v>
      </c>
      <c r="E191" s="171" t="s">
        <v>270</v>
      </c>
      <c r="F191" s="172" t="s">
        <v>271</v>
      </c>
      <c r="G191" s="173" t="s">
        <v>140</v>
      </c>
      <c r="H191" s="174">
        <v>312</v>
      </c>
      <c r="I191" s="175"/>
      <c r="J191" s="176">
        <f>ROUND(I191*H191,2)</f>
        <v>0</v>
      </c>
      <c r="K191" s="172" t="s">
        <v>133</v>
      </c>
      <c r="L191" s="37"/>
      <c r="M191" s="177" t="s">
        <v>1</v>
      </c>
      <c r="N191" s="178" t="s">
        <v>43</v>
      </c>
      <c r="O191" s="75"/>
      <c r="P191" s="179">
        <f>O191*H191</f>
        <v>0</v>
      </c>
      <c r="Q191" s="179">
        <v>0</v>
      </c>
      <c r="R191" s="179">
        <f>Q191*H191</f>
        <v>0</v>
      </c>
      <c r="S191" s="179">
        <v>0</v>
      </c>
      <c r="T191" s="180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181" t="s">
        <v>134</v>
      </c>
      <c r="AT191" s="181" t="s">
        <v>129</v>
      </c>
      <c r="AU191" s="181" t="s">
        <v>88</v>
      </c>
      <c r="AY191" s="17" t="s">
        <v>127</v>
      </c>
      <c r="BE191" s="182">
        <f>IF(N191="základní",J191,0)</f>
        <v>0</v>
      </c>
      <c r="BF191" s="182">
        <f>IF(N191="snížená",J191,0)</f>
        <v>0</v>
      </c>
      <c r="BG191" s="182">
        <f>IF(N191="zákl. přenesená",J191,0)</f>
        <v>0</v>
      </c>
      <c r="BH191" s="182">
        <f>IF(N191="sníž. přenesená",J191,0)</f>
        <v>0</v>
      </c>
      <c r="BI191" s="182">
        <f>IF(N191="nulová",J191,0)</f>
        <v>0</v>
      </c>
      <c r="BJ191" s="17" t="s">
        <v>86</v>
      </c>
      <c r="BK191" s="182">
        <f>ROUND(I191*H191,2)</f>
        <v>0</v>
      </c>
      <c r="BL191" s="17" t="s">
        <v>134</v>
      </c>
      <c r="BM191" s="181" t="s">
        <v>272</v>
      </c>
    </row>
    <row r="192" s="2" customFormat="1">
      <c r="A192" s="36"/>
      <c r="B192" s="37"/>
      <c r="C192" s="36"/>
      <c r="D192" s="183" t="s">
        <v>136</v>
      </c>
      <c r="E192" s="36"/>
      <c r="F192" s="184" t="s">
        <v>273</v>
      </c>
      <c r="G192" s="36"/>
      <c r="H192" s="36"/>
      <c r="I192" s="185"/>
      <c r="J192" s="36"/>
      <c r="K192" s="36"/>
      <c r="L192" s="37"/>
      <c r="M192" s="186"/>
      <c r="N192" s="187"/>
      <c r="O192" s="75"/>
      <c r="P192" s="75"/>
      <c r="Q192" s="75"/>
      <c r="R192" s="75"/>
      <c r="S192" s="75"/>
      <c r="T192" s="7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T192" s="17" t="s">
        <v>136</v>
      </c>
      <c r="AU192" s="17" t="s">
        <v>88</v>
      </c>
    </row>
    <row r="193" s="2" customFormat="1" ht="16.5" customHeight="1">
      <c r="A193" s="36"/>
      <c r="B193" s="169"/>
      <c r="C193" s="170" t="s">
        <v>274</v>
      </c>
      <c r="D193" s="170" t="s">
        <v>129</v>
      </c>
      <c r="E193" s="171" t="s">
        <v>275</v>
      </c>
      <c r="F193" s="172" t="s">
        <v>276</v>
      </c>
      <c r="G193" s="173" t="s">
        <v>184</v>
      </c>
      <c r="H193" s="174">
        <v>4.6799999999999997</v>
      </c>
      <c r="I193" s="175"/>
      <c r="J193" s="176">
        <f>ROUND(I193*H193,2)</f>
        <v>0</v>
      </c>
      <c r="K193" s="172" t="s">
        <v>133</v>
      </c>
      <c r="L193" s="37"/>
      <c r="M193" s="177" t="s">
        <v>1</v>
      </c>
      <c r="N193" s="178" t="s">
        <v>43</v>
      </c>
      <c r="O193" s="75"/>
      <c r="P193" s="179">
        <f>O193*H193</f>
        <v>0</v>
      </c>
      <c r="Q193" s="179">
        <v>0</v>
      </c>
      <c r="R193" s="179">
        <f>Q193*H193</f>
        <v>0</v>
      </c>
      <c r="S193" s="179">
        <v>0</v>
      </c>
      <c r="T193" s="180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181" t="s">
        <v>134</v>
      </c>
      <c r="AT193" s="181" t="s">
        <v>129</v>
      </c>
      <c r="AU193" s="181" t="s">
        <v>88</v>
      </c>
      <c r="AY193" s="17" t="s">
        <v>127</v>
      </c>
      <c r="BE193" s="182">
        <f>IF(N193="základní",J193,0)</f>
        <v>0</v>
      </c>
      <c r="BF193" s="182">
        <f>IF(N193="snížená",J193,0)</f>
        <v>0</v>
      </c>
      <c r="BG193" s="182">
        <f>IF(N193="zákl. přenesená",J193,0)</f>
        <v>0</v>
      </c>
      <c r="BH193" s="182">
        <f>IF(N193="sníž. přenesená",J193,0)</f>
        <v>0</v>
      </c>
      <c r="BI193" s="182">
        <f>IF(N193="nulová",J193,0)</f>
        <v>0</v>
      </c>
      <c r="BJ193" s="17" t="s">
        <v>86</v>
      </c>
      <c r="BK193" s="182">
        <f>ROUND(I193*H193,2)</f>
        <v>0</v>
      </c>
      <c r="BL193" s="17" t="s">
        <v>134</v>
      </c>
      <c r="BM193" s="181" t="s">
        <v>277</v>
      </c>
    </row>
    <row r="194" s="2" customFormat="1">
      <c r="A194" s="36"/>
      <c r="B194" s="37"/>
      <c r="C194" s="36"/>
      <c r="D194" s="183" t="s">
        <v>136</v>
      </c>
      <c r="E194" s="36"/>
      <c r="F194" s="184" t="s">
        <v>278</v>
      </c>
      <c r="G194" s="36"/>
      <c r="H194" s="36"/>
      <c r="I194" s="185"/>
      <c r="J194" s="36"/>
      <c r="K194" s="36"/>
      <c r="L194" s="37"/>
      <c r="M194" s="186"/>
      <c r="N194" s="187"/>
      <c r="O194" s="75"/>
      <c r="P194" s="75"/>
      <c r="Q194" s="75"/>
      <c r="R194" s="75"/>
      <c r="S194" s="75"/>
      <c r="T194" s="7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T194" s="17" t="s">
        <v>136</v>
      </c>
      <c r="AU194" s="17" t="s">
        <v>88</v>
      </c>
    </row>
    <row r="195" s="13" customFormat="1">
      <c r="A195" s="13"/>
      <c r="B195" s="188"/>
      <c r="C195" s="13"/>
      <c r="D195" s="189" t="s">
        <v>157</v>
      </c>
      <c r="E195" s="13"/>
      <c r="F195" s="191" t="s">
        <v>279</v>
      </c>
      <c r="G195" s="13"/>
      <c r="H195" s="192">
        <v>4.6799999999999997</v>
      </c>
      <c r="I195" s="193"/>
      <c r="J195" s="13"/>
      <c r="K195" s="13"/>
      <c r="L195" s="188"/>
      <c r="M195" s="194"/>
      <c r="N195" s="195"/>
      <c r="O195" s="195"/>
      <c r="P195" s="195"/>
      <c r="Q195" s="195"/>
      <c r="R195" s="195"/>
      <c r="S195" s="195"/>
      <c r="T195" s="196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90" t="s">
        <v>157</v>
      </c>
      <c r="AU195" s="190" t="s">
        <v>88</v>
      </c>
      <c r="AV195" s="13" t="s">
        <v>88</v>
      </c>
      <c r="AW195" s="13" t="s">
        <v>3</v>
      </c>
      <c r="AX195" s="13" t="s">
        <v>86</v>
      </c>
      <c r="AY195" s="190" t="s">
        <v>127</v>
      </c>
    </row>
    <row r="196" s="12" customFormat="1" ht="22.8" customHeight="1">
      <c r="A196" s="12"/>
      <c r="B196" s="156"/>
      <c r="C196" s="12"/>
      <c r="D196" s="157" t="s">
        <v>77</v>
      </c>
      <c r="E196" s="167" t="s">
        <v>88</v>
      </c>
      <c r="F196" s="167" t="s">
        <v>280</v>
      </c>
      <c r="G196" s="12"/>
      <c r="H196" s="12"/>
      <c r="I196" s="159"/>
      <c r="J196" s="168">
        <f>BK196</f>
        <v>0</v>
      </c>
      <c r="K196" s="12"/>
      <c r="L196" s="156"/>
      <c r="M196" s="161"/>
      <c r="N196" s="162"/>
      <c r="O196" s="162"/>
      <c r="P196" s="163">
        <f>SUM(P197:P208)</f>
        <v>0</v>
      </c>
      <c r="Q196" s="162"/>
      <c r="R196" s="163">
        <f>SUM(R197:R208)</f>
        <v>3.0855105000000003</v>
      </c>
      <c r="S196" s="162"/>
      <c r="T196" s="164">
        <f>SUM(T197:T208)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157" t="s">
        <v>86</v>
      </c>
      <c r="AT196" s="165" t="s">
        <v>77</v>
      </c>
      <c r="AU196" s="165" t="s">
        <v>86</v>
      </c>
      <c r="AY196" s="157" t="s">
        <v>127</v>
      </c>
      <c r="BK196" s="166">
        <f>SUM(BK197:BK208)</f>
        <v>0</v>
      </c>
    </row>
    <row r="197" s="2" customFormat="1" ht="33" customHeight="1">
      <c r="A197" s="36"/>
      <c r="B197" s="169"/>
      <c r="C197" s="170" t="s">
        <v>281</v>
      </c>
      <c r="D197" s="170" t="s">
        <v>129</v>
      </c>
      <c r="E197" s="171" t="s">
        <v>282</v>
      </c>
      <c r="F197" s="172" t="s">
        <v>283</v>
      </c>
      <c r="G197" s="173" t="s">
        <v>184</v>
      </c>
      <c r="H197" s="174">
        <v>3.75</v>
      </c>
      <c r="I197" s="175"/>
      <c r="J197" s="176">
        <f>ROUND(I197*H197,2)</f>
        <v>0</v>
      </c>
      <c r="K197" s="172" t="s">
        <v>133</v>
      </c>
      <c r="L197" s="37"/>
      <c r="M197" s="177" t="s">
        <v>1</v>
      </c>
      <c r="N197" s="178" t="s">
        <v>43</v>
      </c>
      <c r="O197" s="75"/>
      <c r="P197" s="179">
        <f>O197*H197</f>
        <v>0</v>
      </c>
      <c r="Q197" s="179">
        <v>0</v>
      </c>
      <c r="R197" s="179">
        <f>Q197*H197</f>
        <v>0</v>
      </c>
      <c r="S197" s="179">
        <v>0</v>
      </c>
      <c r="T197" s="180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181" t="s">
        <v>134</v>
      </c>
      <c r="AT197" s="181" t="s">
        <v>129</v>
      </c>
      <c r="AU197" s="181" t="s">
        <v>88</v>
      </c>
      <c r="AY197" s="17" t="s">
        <v>127</v>
      </c>
      <c r="BE197" s="182">
        <f>IF(N197="základní",J197,0)</f>
        <v>0</v>
      </c>
      <c r="BF197" s="182">
        <f>IF(N197="snížená",J197,0)</f>
        <v>0</v>
      </c>
      <c r="BG197" s="182">
        <f>IF(N197="zákl. přenesená",J197,0)</f>
        <v>0</v>
      </c>
      <c r="BH197" s="182">
        <f>IF(N197="sníž. přenesená",J197,0)</f>
        <v>0</v>
      </c>
      <c r="BI197" s="182">
        <f>IF(N197="nulová",J197,0)</f>
        <v>0</v>
      </c>
      <c r="BJ197" s="17" t="s">
        <v>86</v>
      </c>
      <c r="BK197" s="182">
        <f>ROUND(I197*H197,2)</f>
        <v>0</v>
      </c>
      <c r="BL197" s="17" t="s">
        <v>134</v>
      </c>
      <c r="BM197" s="181" t="s">
        <v>284</v>
      </c>
    </row>
    <row r="198" s="2" customFormat="1">
      <c r="A198" s="36"/>
      <c r="B198" s="37"/>
      <c r="C198" s="36"/>
      <c r="D198" s="183" t="s">
        <v>136</v>
      </c>
      <c r="E198" s="36"/>
      <c r="F198" s="184" t="s">
        <v>285</v>
      </c>
      <c r="G198" s="36"/>
      <c r="H198" s="36"/>
      <c r="I198" s="185"/>
      <c r="J198" s="36"/>
      <c r="K198" s="36"/>
      <c r="L198" s="37"/>
      <c r="M198" s="186"/>
      <c r="N198" s="187"/>
      <c r="O198" s="75"/>
      <c r="P198" s="75"/>
      <c r="Q198" s="75"/>
      <c r="R198" s="75"/>
      <c r="S198" s="75"/>
      <c r="T198" s="7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T198" s="17" t="s">
        <v>136</v>
      </c>
      <c r="AU198" s="17" t="s">
        <v>88</v>
      </c>
    </row>
    <row r="199" s="13" customFormat="1">
      <c r="A199" s="13"/>
      <c r="B199" s="188"/>
      <c r="C199" s="13"/>
      <c r="D199" s="189" t="s">
        <v>157</v>
      </c>
      <c r="E199" s="190" t="s">
        <v>1</v>
      </c>
      <c r="F199" s="191" t="s">
        <v>187</v>
      </c>
      <c r="G199" s="13"/>
      <c r="H199" s="192">
        <v>3.75</v>
      </c>
      <c r="I199" s="193"/>
      <c r="J199" s="13"/>
      <c r="K199" s="13"/>
      <c r="L199" s="188"/>
      <c r="M199" s="194"/>
      <c r="N199" s="195"/>
      <c r="O199" s="195"/>
      <c r="P199" s="195"/>
      <c r="Q199" s="195"/>
      <c r="R199" s="195"/>
      <c r="S199" s="195"/>
      <c r="T199" s="196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190" t="s">
        <v>157</v>
      </c>
      <c r="AU199" s="190" t="s">
        <v>88</v>
      </c>
      <c r="AV199" s="13" t="s">
        <v>88</v>
      </c>
      <c r="AW199" s="13" t="s">
        <v>33</v>
      </c>
      <c r="AX199" s="13" t="s">
        <v>86</v>
      </c>
      <c r="AY199" s="190" t="s">
        <v>127</v>
      </c>
    </row>
    <row r="200" s="2" customFormat="1" ht="37.8" customHeight="1">
      <c r="A200" s="36"/>
      <c r="B200" s="169"/>
      <c r="C200" s="170" t="s">
        <v>286</v>
      </c>
      <c r="D200" s="170" t="s">
        <v>129</v>
      </c>
      <c r="E200" s="171" t="s">
        <v>287</v>
      </c>
      <c r="F200" s="172" t="s">
        <v>288</v>
      </c>
      <c r="G200" s="173" t="s">
        <v>177</v>
      </c>
      <c r="H200" s="174">
        <v>15</v>
      </c>
      <c r="I200" s="175"/>
      <c r="J200" s="176">
        <f>ROUND(I200*H200,2)</f>
        <v>0</v>
      </c>
      <c r="K200" s="172" t="s">
        <v>133</v>
      </c>
      <c r="L200" s="37"/>
      <c r="M200" s="177" t="s">
        <v>1</v>
      </c>
      <c r="N200" s="178" t="s">
        <v>43</v>
      </c>
      <c r="O200" s="75"/>
      <c r="P200" s="179">
        <f>O200*H200</f>
        <v>0</v>
      </c>
      <c r="Q200" s="179">
        <v>0.20469000000000001</v>
      </c>
      <c r="R200" s="179">
        <f>Q200*H200</f>
        <v>3.0703500000000004</v>
      </c>
      <c r="S200" s="179">
        <v>0</v>
      </c>
      <c r="T200" s="180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181" t="s">
        <v>134</v>
      </c>
      <c r="AT200" s="181" t="s">
        <v>129</v>
      </c>
      <c r="AU200" s="181" t="s">
        <v>88</v>
      </c>
      <c r="AY200" s="17" t="s">
        <v>127</v>
      </c>
      <c r="BE200" s="182">
        <f>IF(N200="základní",J200,0)</f>
        <v>0</v>
      </c>
      <c r="BF200" s="182">
        <f>IF(N200="snížená",J200,0)</f>
        <v>0</v>
      </c>
      <c r="BG200" s="182">
        <f>IF(N200="zákl. přenesená",J200,0)</f>
        <v>0</v>
      </c>
      <c r="BH200" s="182">
        <f>IF(N200="sníž. přenesená",J200,0)</f>
        <v>0</v>
      </c>
      <c r="BI200" s="182">
        <f>IF(N200="nulová",J200,0)</f>
        <v>0</v>
      </c>
      <c r="BJ200" s="17" t="s">
        <v>86</v>
      </c>
      <c r="BK200" s="182">
        <f>ROUND(I200*H200,2)</f>
        <v>0</v>
      </c>
      <c r="BL200" s="17" t="s">
        <v>134</v>
      </c>
      <c r="BM200" s="181" t="s">
        <v>289</v>
      </c>
    </row>
    <row r="201" s="2" customFormat="1">
      <c r="A201" s="36"/>
      <c r="B201" s="37"/>
      <c r="C201" s="36"/>
      <c r="D201" s="183" t="s">
        <v>136</v>
      </c>
      <c r="E201" s="36"/>
      <c r="F201" s="184" t="s">
        <v>290</v>
      </c>
      <c r="G201" s="36"/>
      <c r="H201" s="36"/>
      <c r="I201" s="185"/>
      <c r="J201" s="36"/>
      <c r="K201" s="36"/>
      <c r="L201" s="37"/>
      <c r="M201" s="186"/>
      <c r="N201" s="187"/>
      <c r="O201" s="75"/>
      <c r="P201" s="75"/>
      <c r="Q201" s="75"/>
      <c r="R201" s="75"/>
      <c r="S201" s="75"/>
      <c r="T201" s="7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T201" s="17" t="s">
        <v>136</v>
      </c>
      <c r="AU201" s="17" t="s">
        <v>88</v>
      </c>
    </row>
    <row r="202" s="2" customFormat="1" ht="16.5" customHeight="1">
      <c r="A202" s="36"/>
      <c r="B202" s="169"/>
      <c r="C202" s="170" t="s">
        <v>291</v>
      </c>
      <c r="D202" s="170" t="s">
        <v>129</v>
      </c>
      <c r="E202" s="171" t="s">
        <v>292</v>
      </c>
      <c r="F202" s="172" t="s">
        <v>293</v>
      </c>
      <c r="G202" s="173" t="s">
        <v>177</v>
      </c>
      <c r="H202" s="174">
        <v>15</v>
      </c>
      <c r="I202" s="175"/>
      <c r="J202" s="176">
        <f>ROUND(I202*H202,2)</f>
        <v>0</v>
      </c>
      <c r="K202" s="172" t="s">
        <v>133</v>
      </c>
      <c r="L202" s="37"/>
      <c r="M202" s="177" t="s">
        <v>1</v>
      </c>
      <c r="N202" s="178" t="s">
        <v>43</v>
      </c>
      <c r="O202" s="75"/>
      <c r="P202" s="179">
        <f>O202*H202</f>
        <v>0</v>
      </c>
      <c r="Q202" s="179">
        <v>0.00010000000000000001</v>
      </c>
      <c r="R202" s="179">
        <f>Q202*H202</f>
        <v>0.0015</v>
      </c>
      <c r="S202" s="179">
        <v>0</v>
      </c>
      <c r="T202" s="180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181" t="s">
        <v>134</v>
      </c>
      <c r="AT202" s="181" t="s">
        <v>129</v>
      </c>
      <c r="AU202" s="181" t="s">
        <v>88</v>
      </c>
      <c r="AY202" s="17" t="s">
        <v>127</v>
      </c>
      <c r="BE202" s="182">
        <f>IF(N202="základní",J202,0)</f>
        <v>0</v>
      </c>
      <c r="BF202" s="182">
        <f>IF(N202="snížená",J202,0)</f>
        <v>0</v>
      </c>
      <c r="BG202" s="182">
        <f>IF(N202="zákl. přenesená",J202,0)</f>
        <v>0</v>
      </c>
      <c r="BH202" s="182">
        <f>IF(N202="sníž. přenesená",J202,0)</f>
        <v>0</v>
      </c>
      <c r="BI202" s="182">
        <f>IF(N202="nulová",J202,0)</f>
        <v>0</v>
      </c>
      <c r="BJ202" s="17" t="s">
        <v>86</v>
      </c>
      <c r="BK202" s="182">
        <f>ROUND(I202*H202,2)</f>
        <v>0</v>
      </c>
      <c r="BL202" s="17" t="s">
        <v>134</v>
      </c>
      <c r="BM202" s="181" t="s">
        <v>294</v>
      </c>
    </row>
    <row r="203" s="2" customFormat="1">
      <c r="A203" s="36"/>
      <c r="B203" s="37"/>
      <c r="C203" s="36"/>
      <c r="D203" s="183" t="s">
        <v>136</v>
      </c>
      <c r="E203" s="36"/>
      <c r="F203" s="184" t="s">
        <v>295</v>
      </c>
      <c r="G203" s="36"/>
      <c r="H203" s="36"/>
      <c r="I203" s="185"/>
      <c r="J203" s="36"/>
      <c r="K203" s="36"/>
      <c r="L203" s="37"/>
      <c r="M203" s="186"/>
      <c r="N203" s="187"/>
      <c r="O203" s="75"/>
      <c r="P203" s="75"/>
      <c r="Q203" s="75"/>
      <c r="R203" s="75"/>
      <c r="S203" s="75"/>
      <c r="T203" s="7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T203" s="17" t="s">
        <v>136</v>
      </c>
      <c r="AU203" s="17" t="s">
        <v>88</v>
      </c>
    </row>
    <row r="204" s="2" customFormat="1" ht="24.15" customHeight="1">
      <c r="A204" s="36"/>
      <c r="B204" s="169"/>
      <c r="C204" s="170" t="s">
        <v>296</v>
      </c>
      <c r="D204" s="170" t="s">
        <v>129</v>
      </c>
      <c r="E204" s="171" t="s">
        <v>297</v>
      </c>
      <c r="F204" s="172" t="s">
        <v>298</v>
      </c>
      <c r="G204" s="173" t="s">
        <v>140</v>
      </c>
      <c r="H204" s="174">
        <v>30</v>
      </c>
      <c r="I204" s="175"/>
      <c r="J204" s="176">
        <f>ROUND(I204*H204,2)</f>
        <v>0</v>
      </c>
      <c r="K204" s="172" t="s">
        <v>133</v>
      </c>
      <c r="L204" s="37"/>
      <c r="M204" s="177" t="s">
        <v>1</v>
      </c>
      <c r="N204" s="178" t="s">
        <v>43</v>
      </c>
      <c r="O204" s="75"/>
      <c r="P204" s="179">
        <f>O204*H204</f>
        <v>0</v>
      </c>
      <c r="Q204" s="179">
        <v>0.00010000000000000001</v>
      </c>
      <c r="R204" s="179">
        <f>Q204*H204</f>
        <v>0.0030000000000000001</v>
      </c>
      <c r="S204" s="179">
        <v>0</v>
      </c>
      <c r="T204" s="180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181" t="s">
        <v>134</v>
      </c>
      <c r="AT204" s="181" t="s">
        <v>129</v>
      </c>
      <c r="AU204" s="181" t="s">
        <v>88</v>
      </c>
      <c r="AY204" s="17" t="s">
        <v>127</v>
      </c>
      <c r="BE204" s="182">
        <f>IF(N204="základní",J204,0)</f>
        <v>0</v>
      </c>
      <c r="BF204" s="182">
        <f>IF(N204="snížená",J204,0)</f>
        <v>0</v>
      </c>
      <c r="BG204" s="182">
        <f>IF(N204="zákl. přenesená",J204,0)</f>
        <v>0</v>
      </c>
      <c r="BH204" s="182">
        <f>IF(N204="sníž. přenesená",J204,0)</f>
        <v>0</v>
      </c>
      <c r="BI204" s="182">
        <f>IF(N204="nulová",J204,0)</f>
        <v>0</v>
      </c>
      <c r="BJ204" s="17" t="s">
        <v>86</v>
      </c>
      <c r="BK204" s="182">
        <f>ROUND(I204*H204,2)</f>
        <v>0</v>
      </c>
      <c r="BL204" s="17" t="s">
        <v>134</v>
      </c>
      <c r="BM204" s="181" t="s">
        <v>299</v>
      </c>
    </row>
    <row r="205" s="2" customFormat="1">
      <c r="A205" s="36"/>
      <c r="B205" s="37"/>
      <c r="C205" s="36"/>
      <c r="D205" s="183" t="s">
        <v>136</v>
      </c>
      <c r="E205" s="36"/>
      <c r="F205" s="184" t="s">
        <v>300</v>
      </c>
      <c r="G205" s="36"/>
      <c r="H205" s="36"/>
      <c r="I205" s="185"/>
      <c r="J205" s="36"/>
      <c r="K205" s="36"/>
      <c r="L205" s="37"/>
      <c r="M205" s="186"/>
      <c r="N205" s="187"/>
      <c r="O205" s="75"/>
      <c r="P205" s="75"/>
      <c r="Q205" s="75"/>
      <c r="R205" s="75"/>
      <c r="S205" s="75"/>
      <c r="T205" s="7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T205" s="17" t="s">
        <v>136</v>
      </c>
      <c r="AU205" s="17" t="s">
        <v>88</v>
      </c>
    </row>
    <row r="206" s="13" customFormat="1">
      <c r="A206" s="13"/>
      <c r="B206" s="188"/>
      <c r="C206" s="13"/>
      <c r="D206" s="189" t="s">
        <v>157</v>
      </c>
      <c r="E206" s="190" t="s">
        <v>1</v>
      </c>
      <c r="F206" s="191" t="s">
        <v>301</v>
      </c>
      <c r="G206" s="13"/>
      <c r="H206" s="192">
        <v>30</v>
      </c>
      <c r="I206" s="193"/>
      <c r="J206" s="13"/>
      <c r="K206" s="13"/>
      <c r="L206" s="188"/>
      <c r="M206" s="194"/>
      <c r="N206" s="195"/>
      <c r="O206" s="195"/>
      <c r="P206" s="195"/>
      <c r="Q206" s="195"/>
      <c r="R206" s="195"/>
      <c r="S206" s="195"/>
      <c r="T206" s="196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190" t="s">
        <v>157</v>
      </c>
      <c r="AU206" s="190" t="s">
        <v>88</v>
      </c>
      <c r="AV206" s="13" t="s">
        <v>88</v>
      </c>
      <c r="AW206" s="13" t="s">
        <v>33</v>
      </c>
      <c r="AX206" s="13" t="s">
        <v>86</v>
      </c>
      <c r="AY206" s="190" t="s">
        <v>127</v>
      </c>
    </row>
    <row r="207" s="2" customFormat="1" ht="24.15" customHeight="1">
      <c r="A207" s="36"/>
      <c r="B207" s="169"/>
      <c r="C207" s="197" t="s">
        <v>302</v>
      </c>
      <c r="D207" s="197" t="s">
        <v>216</v>
      </c>
      <c r="E207" s="198" t="s">
        <v>303</v>
      </c>
      <c r="F207" s="199" t="s">
        <v>304</v>
      </c>
      <c r="G207" s="200" t="s">
        <v>140</v>
      </c>
      <c r="H207" s="201">
        <v>35.534999999999997</v>
      </c>
      <c r="I207" s="202"/>
      <c r="J207" s="203">
        <f>ROUND(I207*H207,2)</f>
        <v>0</v>
      </c>
      <c r="K207" s="199" t="s">
        <v>133</v>
      </c>
      <c r="L207" s="204"/>
      <c r="M207" s="205" t="s">
        <v>1</v>
      </c>
      <c r="N207" s="206" t="s">
        <v>43</v>
      </c>
      <c r="O207" s="75"/>
      <c r="P207" s="179">
        <f>O207*H207</f>
        <v>0</v>
      </c>
      <c r="Q207" s="179">
        <v>0.00029999999999999997</v>
      </c>
      <c r="R207" s="179">
        <f>Q207*H207</f>
        <v>0.010660499999999998</v>
      </c>
      <c r="S207" s="179">
        <v>0</v>
      </c>
      <c r="T207" s="180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181" t="s">
        <v>169</v>
      </c>
      <c r="AT207" s="181" t="s">
        <v>216</v>
      </c>
      <c r="AU207" s="181" t="s">
        <v>88</v>
      </c>
      <c r="AY207" s="17" t="s">
        <v>127</v>
      </c>
      <c r="BE207" s="182">
        <f>IF(N207="základní",J207,0)</f>
        <v>0</v>
      </c>
      <c r="BF207" s="182">
        <f>IF(N207="snížená",J207,0)</f>
        <v>0</v>
      </c>
      <c r="BG207" s="182">
        <f>IF(N207="zákl. přenesená",J207,0)</f>
        <v>0</v>
      </c>
      <c r="BH207" s="182">
        <f>IF(N207="sníž. přenesená",J207,0)</f>
        <v>0</v>
      </c>
      <c r="BI207" s="182">
        <f>IF(N207="nulová",J207,0)</f>
        <v>0</v>
      </c>
      <c r="BJ207" s="17" t="s">
        <v>86</v>
      </c>
      <c r="BK207" s="182">
        <f>ROUND(I207*H207,2)</f>
        <v>0</v>
      </c>
      <c r="BL207" s="17" t="s">
        <v>134</v>
      </c>
      <c r="BM207" s="181" t="s">
        <v>305</v>
      </c>
    </row>
    <row r="208" s="13" customFormat="1">
      <c r="A208" s="13"/>
      <c r="B208" s="188"/>
      <c r="C208" s="13"/>
      <c r="D208" s="189" t="s">
        <v>157</v>
      </c>
      <c r="E208" s="13"/>
      <c r="F208" s="191" t="s">
        <v>306</v>
      </c>
      <c r="G208" s="13"/>
      <c r="H208" s="192">
        <v>35.534999999999997</v>
      </c>
      <c r="I208" s="193"/>
      <c r="J208" s="13"/>
      <c r="K208" s="13"/>
      <c r="L208" s="188"/>
      <c r="M208" s="194"/>
      <c r="N208" s="195"/>
      <c r="O208" s="195"/>
      <c r="P208" s="195"/>
      <c r="Q208" s="195"/>
      <c r="R208" s="195"/>
      <c r="S208" s="195"/>
      <c r="T208" s="196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190" t="s">
        <v>157</v>
      </c>
      <c r="AU208" s="190" t="s">
        <v>88</v>
      </c>
      <c r="AV208" s="13" t="s">
        <v>88</v>
      </c>
      <c r="AW208" s="13" t="s">
        <v>3</v>
      </c>
      <c r="AX208" s="13" t="s">
        <v>86</v>
      </c>
      <c r="AY208" s="190" t="s">
        <v>127</v>
      </c>
    </row>
    <row r="209" s="12" customFormat="1" ht="22.8" customHeight="1">
      <c r="A209" s="12"/>
      <c r="B209" s="156"/>
      <c r="C209" s="12"/>
      <c r="D209" s="157" t="s">
        <v>77</v>
      </c>
      <c r="E209" s="167" t="s">
        <v>143</v>
      </c>
      <c r="F209" s="167" t="s">
        <v>307</v>
      </c>
      <c r="G209" s="12"/>
      <c r="H209" s="12"/>
      <c r="I209" s="159"/>
      <c r="J209" s="168">
        <f>BK209</f>
        <v>0</v>
      </c>
      <c r="K209" s="12"/>
      <c r="L209" s="156"/>
      <c r="M209" s="161"/>
      <c r="N209" s="162"/>
      <c r="O209" s="162"/>
      <c r="P209" s="163">
        <f>SUM(P210:P216)</f>
        <v>0</v>
      </c>
      <c r="Q209" s="162"/>
      <c r="R209" s="163">
        <f>SUM(R210:R216)</f>
        <v>7.4377599999999999</v>
      </c>
      <c r="S209" s="162"/>
      <c r="T209" s="164">
        <f>SUM(T210:T216)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157" t="s">
        <v>86</v>
      </c>
      <c r="AT209" s="165" t="s">
        <v>77</v>
      </c>
      <c r="AU209" s="165" t="s">
        <v>86</v>
      </c>
      <c r="AY209" s="157" t="s">
        <v>127</v>
      </c>
      <c r="BK209" s="166">
        <f>SUM(BK210:BK216)</f>
        <v>0</v>
      </c>
    </row>
    <row r="210" s="2" customFormat="1" ht="24.15" customHeight="1">
      <c r="A210" s="36"/>
      <c r="B210" s="169"/>
      <c r="C210" s="170" t="s">
        <v>308</v>
      </c>
      <c r="D210" s="170" t="s">
        <v>129</v>
      </c>
      <c r="E210" s="171" t="s">
        <v>309</v>
      </c>
      <c r="F210" s="172" t="s">
        <v>310</v>
      </c>
      <c r="G210" s="173" t="s">
        <v>132</v>
      </c>
      <c r="H210" s="174">
        <v>4</v>
      </c>
      <c r="I210" s="175"/>
      <c r="J210" s="176">
        <f>ROUND(I210*H210,2)</f>
        <v>0</v>
      </c>
      <c r="K210" s="172" t="s">
        <v>133</v>
      </c>
      <c r="L210" s="37"/>
      <c r="M210" s="177" t="s">
        <v>1</v>
      </c>
      <c r="N210" s="178" t="s">
        <v>43</v>
      </c>
      <c r="O210" s="75"/>
      <c r="P210" s="179">
        <f>O210*H210</f>
        <v>0</v>
      </c>
      <c r="Q210" s="179">
        <v>0.17488999999999999</v>
      </c>
      <c r="R210" s="179">
        <f>Q210*H210</f>
        <v>0.69955999999999996</v>
      </c>
      <c r="S210" s="179">
        <v>0</v>
      </c>
      <c r="T210" s="180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181" t="s">
        <v>134</v>
      </c>
      <c r="AT210" s="181" t="s">
        <v>129</v>
      </c>
      <c r="AU210" s="181" t="s">
        <v>88</v>
      </c>
      <c r="AY210" s="17" t="s">
        <v>127</v>
      </c>
      <c r="BE210" s="182">
        <f>IF(N210="základní",J210,0)</f>
        <v>0</v>
      </c>
      <c r="BF210" s="182">
        <f>IF(N210="snížená",J210,0)</f>
        <v>0</v>
      </c>
      <c r="BG210" s="182">
        <f>IF(N210="zákl. přenesená",J210,0)</f>
        <v>0</v>
      </c>
      <c r="BH210" s="182">
        <f>IF(N210="sníž. přenesená",J210,0)</f>
        <v>0</v>
      </c>
      <c r="BI210" s="182">
        <f>IF(N210="nulová",J210,0)</f>
        <v>0</v>
      </c>
      <c r="BJ210" s="17" t="s">
        <v>86</v>
      </c>
      <c r="BK210" s="182">
        <f>ROUND(I210*H210,2)</f>
        <v>0</v>
      </c>
      <c r="BL210" s="17" t="s">
        <v>134</v>
      </c>
      <c r="BM210" s="181" t="s">
        <v>311</v>
      </c>
    </row>
    <row r="211" s="2" customFormat="1">
      <c r="A211" s="36"/>
      <c r="B211" s="37"/>
      <c r="C211" s="36"/>
      <c r="D211" s="183" t="s">
        <v>136</v>
      </c>
      <c r="E211" s="36"/>
      <c r="F211" s="184" t="s">
        <v>312</v>
      </c>
      <c r="G211" s="36"/>
      <c r="H211" s="36"/>
      <c r="I211" s="185"/>
      <c r="J211" s="36"/>
      <c r="K211" s="36"/>
      <c r="L211" s="37"/>
      <c r="M211" s="186"/>
      <c r="N211" s="187"/>
      <c r="O211" s="75"/>
      <c r="P211" s="75"/>
      <c r="Q211" s="75"/>
      <c r="R211" s="75"/>
      <c r="S211" s="75"/>
      <c r="T211" s="7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T211" s="17" t="s">
        <v>136</v>
      </c>
      <c r="AU211" s="17" t="s">
        <v>88</v>
      </c>
    </row>
    <row r="212" s="13" customFormat="1">
      <c r="A212" s="13"/>
      <c r="B212" s="188"/>
      <c r="C212" s="13"/>
      <c r="D212" s="189" t="s">
        <v>157</v>
      </c>
      <c r="E212" s="190" t="s">
        <v>1</v>
      </c>
      <c r="F212" s="191" t="s">
        <v>313</v>
      </c>
      <c r="G212" s="13"/>
      <c r="H212" s="192">
        <v>4</v>
      </c>
      <c r="I212" s="193"/>
      <c r="J212" s="13"/>
      <c r="K212" s="13"/>
      <c r="L212" s="188"/>
      <c r="M212" s="194"/>
      <c r="N212" s="195"/>
      <c r="O212" s="195"/>
      <c r="P212" s="195"/>
      <c r="Q212" s="195"/>
      <c r="R212" s="195"/>
      <c r="S212" s="195"/>
      <c r="T212" s="196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190" t="s">
        <v>157</v>
      </c>
      <c r="AU212" s="190" t="s">
        <v>88</v>
      </c>
      <c r="AV212" s="13" t="s">
        <v>88</v>
      </c>
      <c r="AW212" s="13" t="s">
        <v>33</v>
      </c>
      <c r="AX212" s="13" t="s">
        <v>86</v>
      </c>
      <c r="AY212" s="190" t="s">
        <v>127</v>
      </c>
    </row>
    <row r="213" s="2" customFormat="1" ht="24.15" customHeight="1">
      <c r="A213" s="36"/>
      <c r="B213" s="169"/>
      <c r="C213" s="170" t="s">
        <v>314</v>
      </c>
      <c r="D213" s="170" t="s">
        <v>129</v>
      </c>
      <c r="E213" s="171" t="s">
        <v>315</v>
      </c>
      <c r="F213" s="172" t="s">
        <v>316</v>
      </c>
      <c r="G213" s="173" t="s">
        <v>177</v>
      </c>
      <c r="H213" s="174">
        <v>14</v>
      </c>
      <c r="I213" s="175"/>
      <c r="J213" s="176">
        <f>ROUND(I213*H213,2)</f>
        <v>0</v>
      </c>
      <c r="K213" s="172" t="s">
        <v>133</v>
      </c>
      <c r="L213" s="37"/>
      <c r="M213" s="177" t="s">
        <v>1</v>
      </c>
      <c r="N213" s="178" t="s">
        <v>43</v>
      </c>
      <c r="O213" s="75"/>
      <c r="P213" s="179">
        <f>O213*H213</f>
        <v>0</v>
      </c>
      <c r="Q213" s="179">
        <v>0.24127000000000001</v>
      </c>
      <c r="R213" s="179">
        <f>Q213*H213</f>
        <v>3.37778</v>
      </c>
      <c r="S213" s="179">
        <v>0</v>
      </c>
      <c r="T213" s="180">
        <f>S213*H213</f>
        <v>0</v>
      </c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R213" s="181" t="s">
        <v>134</v>
      </c>
      <c r="AT213" s="181" t="s">
        <v>129</v>
      </c>
      <c r="AU213" s="181" t="s">
        <v>88</v>
      </c>
      <c r="AY213" s="17" t="s">
        <v>127</v>
      </c>
      <c r="BE213" s="182">
        <f>IF(N213="základní",J213,0)</f>
        <v>0</v>
      </c>
      <c r="BF213" s="182">
        <f>IF(N213="snížená",J213,0)</f>
        <v>0</v>
      </c>
      <c r="BG213" s="182">
        <f>IF(N213="zákl. přenesená",J213,0)</f>
        <v>0</v>
      </c>
      <c r="BH213" s="182">
        <f>IF(N213="sníž. přenesená",J213,0)</f>
        <v>0</v>
      </c>
      <c r="BI213" s="182">
        <f>IF(N213="nulová",J213,0)</f>
        <v>0</v>
      </c>
      <c r="BJ213" s="17" t="s">
        <v>86</v>
      </c>
      <c r="BK213" s="182">
        <f>ROUND(I213*H213,2)</f>
        <v>0</v>
      </c>
      <c r="BL213" s="17" t="s">
        <v>134</v>
      </c>
      <c r="BM213" s="181" t="s">
        <v>317</v>
      </c>
    </row>
    <row r="214" s="2" customFormat="1">
      <c r="A214" s="36"/>
      <c r="B214" s="37"/>
      <c r="C214" s="36"/>
      <c r="D214" s="183" t="s">
        <v>136</v>
      </c>
      <c r="E214" s="36"/>
      <c r="F214" s="184" t="s">
        <v>318</v>
      </c>
      <c r="G214" s="36"/>
      <c r="H214" s="36"/>
      <c r="I214" s="185"/>
      <c r="J214" s="36"/>
      <c r="K214" s="36"/>
      <c r="L214" s="37"/>
      <c r="M214" s="186"/>
      <c r="N214" s="187"/>
      <c r="O214" s="75"/>
      <c r="P214" s="75"/>
      <c r="Q214" s="75"/>
      <c r="R214" s="75"/>
      <c r="S214" s="75"/>
      <c r="T214" s="7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T214" s="17" t="s">
        <v>136</v>
      </c>
      <c r="AU214" s="17" t="s">
        <v>88</v>
      </c>
    </row>
    <row r="215" s="2" customFormat="1" ht="16.5" customHeight="1">
      <c r="A215" s="36"/>
      <c r="B215" s="169"/>
      <c r="C215" s="197" t="s">
        <v>319</v>
      </c>
      <c r="D215" s="197" t="s">
        <v>216</v>
      </c>
      <c r="E215" s="198" t="s">
        <v>320</v>
      </c>
      <c r="F215" s="199" t="s">
        <v>321</v>
      </c>
      <c r="G215" s="200" t="s">
        <v>132</v>
      </c>
      <c r="H215" s="201">
        <v>80.010000000000005</v>
      </c>
      <c r="I215" s="202"/>
      <c r="J215" s="203">
        <f>ROUND(I215*H215,2)</f>
        <v>0</v>
      </c>
      <c r="K215" s="199" t="s">
        <v>133</v>
      </c>
      <c r="L215" s="204"/>
      <c r="M215" s="205" t="s">
        <v>1</v>
      </c>
      <c r="N215" s="206" t="s">
        <v>43</v>
      </c>
      <c r="O215" s="75"/>
      <c r="P215" s="179">
        <f>O215*H215</f>
        <v>0</v>
      </c>
      <c r="Q215" s="179">
        <v>0.042000000000000003</v>
      </c>
      <c r="R215" s="179">
        <f>Q215*H215</f>
        <v>3.3604200000000004</v>
      </c>
      <c r="S215" s="179">
        <v>0</v>
      </c>
      <c r="T215" s="180">
        <f>S215*H215</f>
        <v>0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R215" s="181" t="s">
        <v>169</v>
      </c>
      <c r="AT215" s="181" t="s">
        <v>216</v>
      </c>
      <c r="AU215" s="181" t="s">
        <v>88</v>
      </c>
      <c r="AY215" s="17" t="s">
        <v>127</v>
      </c>
      <c r="BE215" s="182">
        <f>IF(N215="základní",J215,0)</f>
        <v>0</v>
      </c>
      <c r="BF215" s="182">
        <f>IF(N215="snížená",J215,0)</f>
        <v>0</v>
      </c>
      <c r="BG215" s="182">
        <f>IF(N215="zákl. přenesená",J215,0)</f>
        <v>0</v>
      </c>
      <c r="BH215" s="182">
        <f>IF(N215="sníž. přenesená",J215,0)</f>
        <v>0</v>
      </c>
      <c r="BI215" s="182">
        <f>IF(N215="nulová",J215,0)</f>
        <v>0</v>
      </c>
      <c r="BJ215" s="17" t="s">
        <v>86</v>
      </c>
      <c r="BK215" s="182">
        <f>ROUND(I215*H215,2)</f>
        <v>0</v>
      </c>
      <c r="BL215" s="17" t="s">
        <v>134</v>
      </c>
      <c r="BM215" s="181" t="s">
        <v>322</v>
      </c>
    </row>
    <row r="216" s="13" customFormat="1">
      <c r="A216" s="13"/>
      <c r="B216" s="188"/>
      <c r="C216" s="13"/>
      <c r="D216" s="189" t="s">
        <v>157</v>
      </c>
      <c r="E216" s="13"/>
      <c r="F216" s="191" t="s">
        <v>323</v>
      </c>
      <c r="G216" s="13"/>
      <c r="H216" s="192">
        <v>80.010000000000005</v>
      </c>
      <c r="I216" s="193"/>
      <c r="J216" s="13"/>
      <c r="K216" s="13"/>
      <c r="L216" s="188"/>
      <c r="M216" s="194"/>
      <c r="N216" s="195"/>
      <c r="O216" s="195"/>
      <c r="P216" s="195"/>
      <c r="Q216" s="195"/>
      <c r="R216" s="195"/>
      <c r="S216" s="195"/>
      <c r="T216" s="196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190" t="s">
        <v>157</v>
      </c>
      <c r="AU216" s="190" t="s">
        <v>88</v>
      </c>
      <c r="AV216" s="13" t="s">
        <v>88</v>
      </c>
      <c r="AW216" s="13" t="s">
        <v>3</v>
      </c>
      <c r="AX216" s="13" t="s">
        <v>86</v>
      </c>
      <c r="AY216" s="190" t="s">
        <v>127</v>
      </c>
    </row>
    <row r="217" s="12" customFormat="1" ht="22.8" customHeight="1">
      <c r="A217" s="12"/>
      <c r="B217" s="156"/>
      <c r="C217" s="12"/>
      <c r="D217" s="157" t="s">
        <v>77</v>
      </c>
      <c r="E217" s="167" t="s">
        <v>152</v>
      </c>
      <c r="F217" s="167" t="s">
        <v>324</v>
      </c>
      <c r="G217" s="12"/>
      <c r="H217" s="12"/>
      <c r="I217" s="159"/>
      <c r="J217" s="168">
        <f>BK217</f>
        <v>0</v>
      </c>
      <c r="K217" s="12"/>
      <c r="L217" s="156"/>
      <c r="M217" s="161"/>
      <c r="N217" s="162"/>
      <c r="O217" s="162"/>
      <c r="P217" s="163">
        <f>SUM(P218:P251)</f>
        <v>0</v>
      </c>
      <c r="Q217" s="162"/>
      <c r="R217" s="163">
        <f>SUM(R218:R251)</f>
        <v>129.01005000000001</v>
      </c>
      <c r="S217" s="162"/>
      <c r="T217" s="164">
        <f>SUM(T218:T251)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157" t="s">
        <v>86</v>
      </c>
      <c r="AT217" s="165" t="s">
        <v>77</v>
      </c>
      <c r="AU217" s="165" t="s">
        <v>86</v>
      </c>
      <c r="AY217" s="157" t="s">
        <v>127</v>
      </c>
      <c r="BK217" s="166">
        <f>SUM(BK218:BK251)</f>
        <v>0</v>
      </c>
    </row>
    <row r="218" s="2" customFormat="1" ht="24.15" customHeight="1">
      <c r="A218" s="36"/>
      <c r="B218" s="169"/>
      <c r="C218" s="170" t="s">
        <v>325</v>
      </c>
      <c r="D218" s="170" t="s">
        <v>129</v>
      </c>
      <c r="E218" s="171" t="s">
        <v>326</v>
      </c>
      <c r="F218" s="172" t="s">
        <v>327</v>
      </c>
      <c r="G218" s="173" t="s">
        <v>140</v>
      </c>
      <c r="H218" s="174">
        <v>643.20000000000005</v>
      </c>
      <c r="I218" s="175"/>
      <c r="J218" s="176">
        <f>ROUND(I218*H218,2)</f>
        <v>0</v>
      </c>
      <c r="K218" s="172" t="s">
        <v>133</v>
      </c>
      <c r="L218" s="37"/>
      <c r="M218" s="177" t="s">
        <v>1</v>
      </c>
      <c r="N218" s="178" t="s">
        <v>43</v>
      </c>
      <c r="O218" s="75"/>
      <c r="P218" s="179">
        <f>O218*H218</f>
        <v>0</v>
      </c>
      <c r="Q218" s="179">
        <v>0</v>
      </c>
      <c r="R218" s="179">
        <f>Q218*H218</f>
        <v>0</v>
      </c>
      <c r="S218" s="179">
        <v>0</v>
      </c>
      <c r="T218" s="180">
        <f>S218*H218</f>
        <v>0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R218" s="181" t="s">
        <v>134</v>
      </c>
      <c r="AT218" s="181" t="s">
        <v>129</v>
      </c>
      <c r="AU218" s="181" t="s">
        <v>88</v>
      </c>
      <c r="AY218" s="17" t="s">
        <v>127</v>
      </c>
      <c r="BE218" s="182">
        <f>IF(N218="základní",J218,0)</f>
        <v>0</v>
      </c>
      <c r="BF218" s="182">
        <f>IF(N218="snížená",J218,0)</f>
        <v>0</v>
      </c>
      <c r="BG218" s="182">
        <f>IF(N218="zákl. přenesená",J218,0)</f>
        <v>0</v>
      </c>
      <c r="BH218" s="182">
        <f>IF(N218="sníž. přenesená",J218,0)</f>
        <v>0</v>
      </c>
      <c r="BI218" s="182">
        <f>IF(N218="nulová",J218,0)</f>
        <v>0</v>
      </c>
      <c r="BJ218" s="17" t="s">
        <v>86</v>
      </c>
      <c r="BK218" s="182">
        <f>ROUND(I218*H218,2)</f>
        <v>0</v>
      </c>
      <c r="BL218" s="17" t="s">
        <v>134</v>
      </c>
      <c r="BM218" s="181" t="s">
        <v>328</v>
      </c>
    </row>
    <row r="219" s="2" customFormat="1">
      <c r="A219" s="36"/>
      <c r="B219" s="37"/>
      <c r="C219" s="36"/>
      <c r="D219" s="183" t="s">
        <v>136</v>
      </c>
      <c r="E219" s="36"/>
      <c r="F219" s="184" t="s">
        <v>329</v>
      </c>
      <c r="G219" s="36"/>
      <c r="H219" s="36"/>
      <c r="I219" s="185"/>
      <c r="J219" s="36"/>
      <c r="K219" s="36"/>
      <c r="L219" s="37"/>
      <c r="M219" s="186"/>
      <c r="N219" s="187"/>
      <c r="O219" s="75"/>
      <c r="P219" s="75"/>
      <c r="Q219" s="75"/>
      <c r="R219" s="75"/>
      <c r="S219" s="75"/>
      <c r="T219" s="7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T219" s="17" t="s">
        <v>136</v>
      </c>
      <c r="AU219" s="17" t="s">
        <v>88</v>
      </c>
    </row>
    <row r="220" s="13" customFormat="1">
      <c r="A220" s="13"/>
      <c r="B220" s="188"/>
      <c r="C220" s="13"/>
      <c r="D220" s="189" t="s">
        <v>157</v>
      </c>
      <c r="E220" s="190" t="s">
        <v>1</v>
      </c>
      <c r="F220" s="191" t="s">
        <v>244</v>
      </c>
      <c r="G220" s="13"/>
      <c r="H220" s="192">
        <v>579</v>
      </c>
      <c r="I220" s="193"/>
      <c r="J220" s="13"/>
      <c r="K220" s="13"/>
      <c r="L220" s="188"/>
      <c r="M220" s="194"/>
      <c r="N220" s="195"/>
      <c r="O220" s="195"/>
      <c r="P220" s="195"/>
      <c r="Q220" s="195"/>
      <c r="R220" s="195"/>
      <c r="S220" s="195"/>
      <c r="T220" s="196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190" t="s">
        <v>157</v>
      </c>
      <c r="AU220" s="190" t="s">
        <v>88</v>
      </c>
      <c r="AV220" s="13" t="s">
        <v>88</v>
      </c>
      <c r="AW220" s="13" t="s">
        <v>33</v>
      </c>
      <c r="AX220" s="13" t="s">
        <v>78</v>
      </c>
      <c r="AY220" s="190" t="s">
        <v>127</v>
      </c>
    </row>
    <row r="221" s="13" customFormat="1">
      <c r="A221" s="13"/>
      <c r="B221" s="188"/>
      <c r="C221" s="13"/>
      <c r="D221" s="189" t="s">
        <v>157</v>
      </c>
      <c r="E221" s="190" t="s">
        <v>1</v>
      </c>
      <c r="F221" s="191" t="s">
        <v>330</v>
      </c>
      <c r="G221" s="13"/>
      <c r="H221" s="192">
        <v>50</v>
      </c>
      <c r="I221" s="193"/>
      <c r="J221" s="13"/>
      <c r="K221" s="13"/>
      <c r="L221" s="188"/>
      <c r="M221" s="194"/>
      <c r="N221" s="195"/>
      <c r="O221" s="195"/>
      <c r="P221" s="195"/>
      <c r="Q221" s="195"/>
      <c r="R221" s="195"/>
      <c r="S221" s="195"/>
      <c r="T221" s="196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190" t="s">
        <v>157</v>
      </c>
      <c r="AU221" s="190" t="s">
        <v>88</v>
      </c>
      <c r="AV221" s="13" t="s">
        <v>88</v>
      </c>
      <c r="AW221" s="13" t="s">
        <v>33</v>
      </c>
      <c r="AX221" s="13" t="s">
        <v>78</v>
      </c>
      <c r="AY221" s="190" t="s">
        <v>127</v>
      </c>
    </row>
    <row r="222" s="13" customFormat="1">
      <c r="A222" s="13"/>
      <c r="B222" s="188"/>
      <c r="C222" s="13"/>
      <c r="D222" s="189" t="s">
        <v>157</v>
      </c>
      <c r="E222" s="190" t="s">
        <v>1</v>
      </c>
      <c r="F222" s="191" t="s">
        <v>246</v>
      </c>
      <c r="G222" s="13"/>
      <c r="H222" s="192">
        <v>14.199999999999999</v>
      </c>
      <c r="I222" s="193"/>
      <c r="J222" s="13"/>
      <c r="K222" s="13"/>
      <c r="L222" s="188"/>
      <c r="M222" s="194"/>
      <c r="N222" s="195"/>
      <c r="O222" s="195"/>
      <c r="P222" s="195"/>
      <c r="Q222" s="195"/>
      <c r="R222" s="195"/>
      <c r="S222" s="195"/>
      <c r="T222" s="196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190" t="s">
        <v>157</v>
      </c>
      <c r="AU222" s="190" t="s">
        <v>88</v>
      </c>
      <c r="AV222" s="13" t="s">
        <v>88</v>
      </c>
      <c r="AW222" s="13" t="s">
        <v>33</v>
      </c>
      <c r="AX222" s="13" t="s">
        <v>78</v>
      </c>
      <c r="AY222" s="190" t="s">
        <v>127</v>
      </c>
    </row>
    <row r="223" s="14" customFormat="1">
      <c r="A223" s="14"/>
      <c r="B223" s="207"/>
      <c r="C223" s="14"/>
      <c r="D223" s="189" t="s">
        <v>157</v>
      </c>
      <c r="E223" s="208" t="s">
        <v>1</v>
      </c>
      <c r="F223" s="209" t="s">
        <v>247</v>
      </c>
      <c r="G223" s="14"/>
      <c r="H223" s="210">
        <v>643.20000000000005</v>
      </c>
      <c r="I223" s="211"/>
      <c r="J223" s="14"/>
      <c r="K223" s="14"/>
      <c r="L223" s="207"/>
      <c r="M223" s="212"/>
      <c r="N223" s="213"/>
      <c r="O223" s="213"/>
      <c r="P223" s="213"/>
      <c r="Q223" s="213"/>
      <c r="R223" s="213"/>
      <c r="S223" s="213"/>
      <c r="T223" s="2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08" t="s">
        <v>157</v>
      </c>
      <c r="AU223" s="208" t="s">
        <v>88</v>
      </c>
      <c r="AV223" s="14" t="s">
        <v>134</v>
      </c>
      <c r="AW223" s="14" t="s">
        <v>33</v>
      </c>
      <c r="AX223" s="14" t="s">
        <v>86</v>
      </c>
      <c r="AY223" s="208" t="s">
        <v>127</v>
      </c>
    </row>
    <row r="224" s="2" customFormat="1" ht="24.15" customHeight="1">
      <c r="A224" s="36"/>
      <c r="B224" s="169"/>
      <c r="C224" s="170" t="s">
        <v>331</v>
      </c>
      <c r="D224" s="170" t="s">
        <v>129</v>
      </c>
      <c r="E224" s="171" t="s">
        <v>332</v>
      </c>
      <c r="F224" s="172" t="s">
        <v>333</v>
      </c>
      <c r="G224" s="173" t="s">
        <v>140</v>
      </c>
      <c r="H224" s="174">
        <v>7.5</v>
      </c>
      <c r="I224" s="175"/>
      <c r="J224" s="176">
        <f>ROUND(I224*H224,2)</f>
        <v>0</v>
      </c>
      <c r="K224" s="172" t="s">
        <v>133</v>
      </c>
      <c r="L224" s="37"/>
      <c r="M224" s="177" t="s">
        <v>1</v>
      </c>
      <c r="N224" s="178" t="s">
        <v>43</v>
      </c>
      <c r="O224" s="75"/>
      <c r="P224" s="179">
        <f>O224*H224</f>
        <v>0</v>
      </c>
      <c r="Q224" s="179">
        <v>0</v>
      </c>
      <c r="R224" s="179">
        <f>Q224*H224</f>
        <v>0</v>
      </c>
      <c r="S224" s="179">
        <v>0</v>
      </c>
      <c r="T224" s="180">
        <f>S224*H224</f>
        <v>0</v>
      </c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R224" s="181" t="s">
        <v>134</v>
      </c>
      <c r="AT224" s="181" t="s">
        <v>129</v>
      </c>
      <c r="AU224" s="181" t="s">
        <v>88</v>
      </c>
      <c r="AY224" s="17" t="s">
        <v>127</v>
      </c>
      <c r="BE224" s="182">
        <f>IF(N224="základní",J224,0)</f>
        <v>0</v>
      </c>
      <c r="BF224" s="182">
        <f>IF(N224="snížená",J224,0)</f>
        <v>0</v>
      </c>
      <c r="BG224" s="182">
        <f>IF(N224="zákl. přenesená",J224,0)</f>
        <v>0</v>
      </c>
      <c r="BH224" s="182">
        <f>IF(N224="sníž. přenesená",J224,0)</f>
        <v>0</v>
      </c>
      <c r="BI224" s="182">
        <f>IF(N224="nulová",J224,0)</f>
        <v>0</v>
      </c>
      <c r="BJ224" s="17" t="s">
        <v>86</v>
      </c>
      <c r="BK224" s="182">
        <f>ROUND(I224*H224,2)</f>
        <v>0</v>
      </c>
      <c r="BL224" s="17" t="s">
        <v>134</v>
      </c>
      <c r="BM224" s="181" t="s">
        <v>334</v>
      </c>
    </row>
    <row r="225" s="2" customFormat="1">
      <c r="A225" s="36"/>
      <c r="B225" s="37"/>
      <c r="C225" s="36"/>
      <c r="D225" s="183" t="s">
        <v>136</v>
      </c>
      <c r="E225" s="36"/>
      <c r="F225" s="184" t="s">
        <v>335</v>
      </c>
      <c r="G225" s="36"/>
      <c r="H225" s="36"/>
      <c r="I225" s="185"/>
      <c r="J225" s="36"/>
      <c r="K225" s="36"/>
      <c r="L225" s="37"/>
      <c r="M225" s="186"/>
      <c r="N225" s="187"/>
      <c r="O225" s="75"/>
      <c r="P225" s="75"/>
      <c r="Q225" s="75"/>
      <c r="R225" s="75"/>
      <c r="S225" s="75"/>
      <c r="T225" s="7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T225" s="17" t="s">
        <v>136</v>
      </c>
      <c r="AU225" s="17" t="s">
        <v>88</v>
      </c>
    </row>
    <row r="226" s="13" customFormat="1">
      <c r="A226" s="13"/>
      <c r="B226" s="188"/>
      <c r="C226" s="13"/>
      <c r="D226" s="189" t="s">
        <v>157</v>
      </c>
      <c r="E226" s="190" t="s">
        <v>1</v>
      </c>
      <c r="F226" s="191" t="s">
        <v>158</v>
      </c>
      <c r="G226" s="13"/>
      <c r="H226" s="192">
        <v>7.5</v>
      </c>
      <c r="I226" s="193"/>
      <c r="J226" s="13"/>
      <c r="K226" s="13"/>
      <c r="L226" s="188"/>
      <c r="M226" s="194"/>
      <c r="N226" s="195"/>
      <c r="O226" s="195"/>
      <c r="P226" s="195"/>
      <c r="Q226" s="195"/>
      <c r="R226" s="195"/>
      <c r="S226" s="195"/>
      <c r="T226" s="196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190" t="s">
        <v>157</v>
      </c>
      <c r="AU226" s="190" t="s">
        <v>88</v>
      </c>
      <c r="AV226" s="13" t="s">
        <v>88</v>
      </c>
      <c r="AW226" s="13" t="s">
        <v>33</v>
      </c>
      <c r="AX226" s="13" t="s">
        <v>86</v>
      </c>
      <c r="AY226" s="190" t="s">
        <v>127</v>
      </c>
    </row>
    <row r="227" s="2" customFormat="1" ht="24.15" customHeight="1">
      <c r="A227" s="36"/>
      <c r="B227" s="169"/>
      <c r="C227" s="170" t="s">
        <v>336</v>
      </c>
      <c r="D227" s="170" t="s">
        <v>129</v>
      </c>
      <c r="E227" s="171" t="s">
        <v>337</v>
      </c>
      <c r="F227" s="172" t="s">
        <v>338</v>
      </c>
      <c r="G227" s="173" t="s">
        <v>140</v>
      </c>
      <c r="H227" s="174">
        <v>593.20000000000005</v>
      </c>
      <c r="I227" s="175"/>
      <c r="J227" s="176">
        <f>ROUND(I227*H227,2)</f>
        <v>0</v>
      </c>
      <c r="K227" s="172" t="s">
        <v>133</v>
      </c>
      <c r="L227" s="37"/>
      <c r="M227" s="177" t="s">
        <v>1</v>
      </c>
      <c r="N227" s="178" t="s">
        <v>43</v>
      </c>
      <c r="O227" s="75"/>
      <c r="P227" s="179">
        <f>O227*H227</f>
        <v>0</v>
      </c>
      <c r="Q227" s="179">
        <v>0.089219999999999994</v>
      </c>
      <c r="R227" s="179">
        <f>Q227*H227</f>
        <v>52.925303999999997</v>
      </c>
      <c r="S227" s="179">
        <v>0</v>
      </c>
      <c r="T227" s="180">
        <f>S227*H227</f>
        <v>0</v>
      </c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R227" s="181" t="s">
        <v>134</v>
      </c>
      <c r="AT227" s="181" t="s">
        <v>129</v>
      </c>
      <c r="AU227" s="181" t="s">
        <v>88</v>
      </c>
      <c r="AY227" s="17" t="s">
        <v>127</v>
      </c>
      <c r="BE227" s="182">
        <f>IF(N227="základní",J227,0)</f>
        <v>0</v>
      </c>
      <c r="BF227" s="182">
        <f>IF(N227="snížená",J227,0)</f>
        <v>0</v>
      </c>
      <c r="BG227" s="182">
        <f>IF(N227="zákl. přenesená",J227,0)</f>
        <v>0</v>
      </c>
      <c r="BH227" s="182">
        <f>IF(N227="sníž. přenesená",J227,0)</f>
        <v>0</v>
      </c>
      <c r="BI227" s="182">
        <f>IF(N227="nulová",J227,0)</f>
        <v>0</v>
      </c>
      <c r="BJ227" s="17" t="s">
        <v>86</v>
      </c>
      <c r="BK227" s="182">
        <f>ROUND(I227*H227,2)</f>
        <v>0</v>
      </c>
      <c r="BL227" s="17" t="s">
        <v>134</v>
      </c>
      <c r="BM227" s="181" t="s">
        <v>339</v>
      </c>
    </row>
    <row r="228" s="2" customFormat="1">
      <c r="A228" s="36"/>
      <c r="B228" s="37"/>
      <c r="C228" s="36"/>
      <c r="D228" s="183" t="s">
        <v>136</v>
      </c>
      <c r="E228" s="36"/>
      <c r="F228" s="184" t="s">
        <v>340</v>
      </c>
      <c r="G228" s="36"/>
      <c r="H228" s="36"/>
      <c r="I228" s="185"/>
      <c r="J228" s="36"/>
      <c r="K228" s="36"/>
      <c r="L228" s="37"/>
      <c r="M228" s="186"/>
      <c r="N228" s="187"/>
      <c r="O228" s="75"/>
      <c r="P228" s="75"/>
      <c r="Q228" s="75"/>
      <c r="R228" s="75"/>
      <c r="S228" s="75"/>
      <c r="T228" s="7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T228" s="17" t="s">
        <v>136</v>
      </c>
      <c r="AU228" s="17" t="s">
        <v>88</v>
      </c>
    </row>
    <row r="229" s="13" customFormat="1">
      <c r="A229" s="13"/>
      <c r="B229" s="188"/>
      <c r="C229" s="13"/>
      <c r="D229" s="189" t="s">
        <v>157</v>
      </c>
      <c r="E229" s="190" t="s">
        <v>1</v>
      </c>
      <c r="F229" s="191" t="s">
        <v>244</v>
      </c>
      <c r="G229" s="13"/>
      <c r="H229" s="192">
        <v>579</v>
      </c>
      <c r="I229" s="193"/>
      <c r="J229" s="13"/>
      <c r="K229" s="13"/>
      <c r="L229" s="188"/>
      <c r="M229" s="194"/>
      <c r="N229" s="195"/>
      <c r="O229" s="195"/>
      <c r="P229" s="195"/>
      <c r="Q229" s="195"/>
      <c r="R229" s="195"/>
      <c r="S229" s="195"/>
      <c r="T229" s="196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190" t="s">
        <v>157</v>
      </c>
      <c r="AU229" s="190" t="s">
        <v>88</v>
      </c>
      <c r="AV229" s="13" t="s">
        <v>88</v>
      </c>
      <c r="AW229" s="13" t="s">
        <v>33</v>
      </c>
      <c r="AX229" s="13" t="s">
        <v>78</v>
      </c>
      <c r="AY229" s="190" t="s">
        <v>127</v>
      </c>
    </row>
    <row r="230" s="13" customFormat="1">
      <c r="A230" s="13"/>
      <c r="B230" s="188"/>
      <c r="C230" s="13"/>
      <c r="D230" s="189" t="s">
        <v>157</v>
      </c>
      <c r="E230" s="190" t="s">
        <v>1</v>
      </c>
      <c r="F230" s="191" t="s">
        <v>246</v>
      </c>
      <c r="G230" s="13"/>
      <c r="H230" s="192">
        <v>14.199999999999999</v>
      </c>
      <c r="I230" s="193"/>
      <c r="J230" s="13"/>
      <c r="K230" s="13"/>
      <c r="L230" s="188"/>
      <c r="M230" s="194"/>
      <c r="N230" s="195"/>
      <c r="O230" s="195"/>
      <c r="P230" s="195"/>
      <c r="Q230" s="195"/>
      <c r="R230" s="195"/>
      <c r="S230" s="195"/>
      <c r="T230" s="196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190" t="s">
        <v>157</v>
      </c>
      <c r="AU230" s="190" t="s">
        <v>88</v>
      </c>
      <c r="AV230" s="13" t="s">
        <v>88</v>
      </c>
      <c r="AW230" s="13" t="s">
        <v>33</v>
      </c>
      <c r="AX230" s="13" t="s">
        <v>78</v>
      </c>
      <c r="AY230" s="190" t="s">
        <v>127</v>
      </c>
    </row>
    <row r="231" s="14" customFormat="1">
      <c r="A231" s="14"/>
      <c r="B231" s="207"/>
      <c r="C231" s="14"/>
      <c r="D231" s="189" t="s">
        <v>157</v>
      </c>
      <c r="E231" s="208" t="s">
        <v>1</v>
      </c>
      <c r="F231" s="209" t="s">
        <v>247</v>
      </c>
      <c r="G231" s="14"/>
      <c r="H231" s="210">
        <v>593.20000000000005</v>
      </c>
      <c r="I231" s="211"/>
      <c r="J231" s="14"/>
      <c r="K231" s="14"/>
      <c r="L231" s="207"/>
      <c r="M231" s="212"/>
      <c r="N231" s="213"/>
      <c r="O231" s="213"/>
      <c r="P231" s="213"/>
      <c r="Q231" s="213"/>
      <c r="R231" s="213"/>
      <c r="S231" s="213"/>
      <c r="T231" s="2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08" t="s">
        <v>157</v>
      </c>
      <c r="AU231" s="208" t="s">
        <v>88</v>
      </c>
      <c r="AV231" s="14" t="s">
        <v>134</v>
      </c>
      <c r="AW231" s="14" t="s">
        <v>33</v>
      </c>
      <c r="AX231" s="14" t="s">
        <v>86</v>
      </c>
      <c r="AY231" s="208" t="s">
        <v>127</v>
      </c>
    </row>
    <row r="232" s="2" customFormat="1" ht="24.15" customHeight="1">
      <c r="A232" s="36"/>
      <c r="B232" s="169"/>
      <c r="C232" s="197" t="s">
        <v>341</v>
      </c>
      <c r="D232" s="197" t="s">
        <v>216</v>
      </c>
      <c r="E232" s="198" t="s">
        <v>342</v>
      </c>
      <c r="F232" s="199" t="s">
        <v>343</v>
      </c>
      <c r="G232" s="200" t="s">
        <v>140</v>
      </c>
      <c r="H232" s="201">
        <v>565.60000000000002</v>
      </c>
      <c r="I232" s="202"/>
      <c r="J232" s="203">
        <f>ROUND(I232*H232,2)</f>
        <v>0</v>
      </c>
      <c r="K232" s="199" t="s">
        <v>133</v>
      </c>
      <c r="L232" s="204"/>
      <c r="M232" s="205" t="s">
        <v>1</v>
      </c>
      <c r="N232" s="206" t="s">
        <v>43</v>
      </c>
      <c r="O232" s="75"/>
      <c r="P232" s="179">
        <f>O232*H232</f>
        <v>0</v>
      </c>
      <c r="Q232" s="179">
        <v>0.113</v>
      </c>
      <c r="R232" s="179">
        <f>Q232*H232</f>
        <v>63.912800000000004</v>
      </c>
      <c r="S232" s="179">
        <v>0</v>
      </c>
      <c r="T232" s="180">
        <f>S232*H232</f>
        <v>0</v>
      </c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R232" s="181" t="s">
        <v>169</v>
      </c>
      <c r="AT232" s="181" t="s">
        <v>216</v>
      </c>
      <c r="AU232" s="181" t="s">
        <v>88</v>
      </c>
      <c r="AY232" s="17" t="s">
        <v>127</v>
      </c>
      <c r="BE232" s="182">
        <f>IF(N232="základní",J232,0)</f>
        <v>0</v>
      </c>
      <c r="BF232" s="182">
        <f>IF(N232="snížená",J232,0)</f>
        <v>0</v>
      </c>
      <c r="BG232" s="182">
        <f>IF(N232="zákl. přenesená",J232,0)</f>
        <v>0</v>
      </c>
      <c r="BH232" s="182">
        <f>IF(N232="sníž. přenesená",J232,0)</f>
        <v>0</v>
      </c>
      <c r="BI232" s="182">
        <f>IF(N232="nulová",J232,0)</f>
        <v>0</v>
      </c>
      <c r="BJ232" s="17" t="s">
        <v>86</v>
      </c>
      <c r="BK232" s="182">
        <f>ROUND(I232*H232,2)</f>
        <v>0</v>
      </c>
      <c r="BL232" s="17" t="s">
        <v>134</v>
      </c>
      <c r="BM232" s="181" t="s">
        <v>344</v>
      </c>
    </row>
    <row r="233" s="13" customFormat="1">
      <c r="A233" s="13"/>
      <c r="B233" s="188"/>
      <c r="C233" s="13"/>
      <c r="D233" s="189" t="s">
        <v>157</v>
      </c>
      <c r="E233" s="13"/>
      <c r="F233" s="191" t="s">
        <v>345</v>
      </c>
      <c r="G233" s="13"/>
      <c r="H233" s="192">
        <v>565.60000000000002</v>
      </c>
      <c r="I233" s="193"/>
      <c r="J233" s="13"/>
      <c r="K233" s="13"/>
      <c r="L233" s="188"/>
      <c r="M233" s="194"/>
      <c r="N233" s="195"/>
      <c r="O233" s="195"/>
      <c r="P233" s="195"/>
      <c r="Q233" s="195"/>
      <c r="R233" s="195"/>
      <c r="S233" s="195"/>
      <c r="T233" s="196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190" t="s">
        <v>157</v>
      </c>
      <c r="AU233" s="190" t="s">
        <v>88</v>
      </c>
      <c r="AV233" s="13" t="s">
        <v>88</v>
      </c>
      <c r="AW233" s="13" t="s">
        <v>3</v>
      </c>
      <c r="AX233" s="13" t="s">
        <v>86</v>
      </c>
      <c r="AY233" s="190" t="s">
        <v>127</v>
      </c>
    </row>
    <row r="234" s="2" customFormat="1" ht="24.15" customHeight="1">
      <c r="A234" s="36"/>
      <c r="B234" s="169"/>
      <c r="C234" s="197" t="s">
        <v>346</v>
      </c>
      <c r="D234" s="197" t="s">
        <v>216</v>
      </c>
      <c r="E234" s="198" t="s">
        <v>347</v>
      </c>
      <c r="F234" s="199" t="s">
        <v>348</v>
      </c>
      <c r="G234" s="200" t="s">
        <v>140</v>
      </c>
      <c r="H234" s="201">
        <v>8.2400000000000002</v>
      </c>
      <c r="I234" s="202"/>
      <c r="J234" s="203">
        <f>ROUND(I234*H234,2)</f>
        <v>0</v>
      </c>
      <c r="K234" s="199" t="s">
        <v>133</v>
      </c>
      <c r="L234" s="204"/>
      <c r="M234" s="205" t="s">
        <v>1</v>
      </c>
      <c r="N234" s="206" t="s">
        <v>43</v>
      </c>
      <c r="O234" s="75"/>
      <c r="P234" s="179">
        <f>O234*H234</f>
        <v>0</v>
      </c>
      <c r="Q234" s="179">
        <v>0.13200000000000001</v>
      </c>
      <c r="R234" s="179">
        <f>Q234*H234</f>
        <v>1.08768</v>
      </c>
      <c r="S234" s="179">
        <v>0</v>
      </c>
      <c r="T234" s="180">
        <f>S234*H234</f>
        <v>0</v>
      </c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R234" s="181" t="s">
        <v>169</v>
      </c>
      <c r="AT234" s="181" t="s">
        <v>216</v>
      </c>
      <c r="AU234" s="181" t="s">
        <v>88</v>
      </c>
      <c r="AY234" s="17" t="s">
        <v>127</v>
      </c>
      <c r="BE234" s="182">
        <f>IF(N234="základní",J234,0)</f>
        <v>0</v>
      </c>
      <c r="BF234" s="182">
        <f>IF(N234="snížená",J234,0)</f>
        <v>0</v>
      </c>
      <c r="BG234" s="182">
        <f>IF(N234="zákl. přenesená",J234,0)</f>
        <v>0</v>
      </c>
      <c r="BH234" s="182">
        <f>IF(N234="sníž. přenesená",J234,0)</f>
        <v>0</v>
      </c>
      <c r="BI234" s="182">
        <f>IF(N234="nulová",J234,0)</f>
        <v>0</v>
      </c>
      <c r="BJ234" s="17" t="s">
        <v>86</v>
      </c>
      <c r="BK234" s="182">
        <f>ROUND(I234*H234,2)</f>
        <v>0</v>
      </c>
      <c r="BL234" s="17" t="s">
        <v>134</v>
      </c>
      <c r="BM234" s="181" t="s">
        <v>349</v>
      </c>
    </row>
    <row r="235" s="13" customFormat="1">
      <c r="A235" s="13"/>
      <c r="B235" s="188"/>
      <c r="C235" s="13"/>
      <c r="D235" s="189" t="s">
        <v>157</v>
      </c>
      <c r="E235" s="13"/>
      <c r="F235" s="191" t="s">
        <v>350</v>
      </c>
      <c r="G235" s="13"/>
      <c r="H235" s="192">
        <v>8.2400000000000002</v>
      </c>
      <c r="I235" s="193"/>
      <c r="J235" s="13"/>
      <c r="K235" s="13"/>
      <c r="L235" s="188"/>
      <c r="M235" s="194"/>
      <c r="N235" s="195"/>
      <c r="O235" s="195"/>
      <c r="P235" s="195"/>
      <c r="Q235" s="195"/>
      <c r="R235" s="195"/>
      <c r="S235" s="195"/>
      <c r="T235" s="196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190" t="s">
        <v>157</v>
      </c>
      <c r="AU235" s="190" t="s">
        <v>88</v>
      </c>
      <c r="AV235" s="13" t="s">
        <v>88</v>
      </c>
      <c r="AW235" s="13" t="s">
        <v>3</v>
      </c>
      <c r="AX235" s="13" t="s">
        <v>86</v>
      </c>
      <c r="AY235" s="190" t="s">
        <v>127</v>
      </c>
    </row>
    <row r="236" s="2" customFormat="1" ht="24.15" customHeight="1">
      <c r="A236" s="36"/>
      <c r="B236" s="169"/>
      <c r="C236" s="197" t="s">
        <v>351</v>
      </c>
      <c r="D236" s="197" t="s">
        <v>216</v>
      </c>
      <c r="E236" s="198" t="s">
        <v>352</v>
      </c>
      <c r="F236" s="199" t="s">
        <v>353</v>
      </c>
      <c r="G236" s="200" t="s">
        <v>140</v>
      </c>
      <c r="H236" s="201">
        <v>4.1200000000000001</v>
      </c>
      <c r="I236" s="202"/>
      <c r="J236" s="203">
        <f>ROUND(I236*H236,2)</f>
        <v>0</v>
      </c>
      <c r="K236" s="199" t="s">
        <v>133</v>
      </c>
      <c r="L236" s="204"/>
      <c r="M236" s="205" t="s">
        <v>1</v>
      </c>
      <c r="N236" s="206" t="s">
        <v>43</v>
      </c>
      <c r="O236" s="75"/>
      <c r="P236" s="179">
        <f>O236*H236</f>
        <v>0</v>
      </c>
      <c r="Q236" s="179">
        <v>0.13200000000000001</v>
      </c>
      <c r="R236" s="179">
        <f>Q236*H236</f>
        <v>0.54383999999999999</v>
      </c>
      <c r="S236" s="179">
        <v>0</v>
      </c>
      <c r="T236" s="180">
        <f>S236*H236</f>
        <v>0</v>
      </c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R236" s="181" t="s">
        <v>169</v>
      </c>
      <c r="AT236" s="181" t="s">
        <v>216</v>
      </c>
      <c r="AU236" s="181" t="s">
        <v>88</v>
      </c>
      <c r="AY236" s="17" t="s">
        <v>127</v>
      </c>
      <c r="BE236" s="182">
        <f>IF(N236="základní",J236,0)</f>
        <v>0</v>
      </c>
      <c r="BF236" s="182">
        <f>IF(N236="snížená",J236,0)</f>
        <v>0</v>
      </c>
      <c r="BG236" s="182">
        <f>IF(N236="zákl. přenesená",J236,0)</f>
        <v>0</v>
      </c>
      <c r="BH236" s="182">
        <f>IF(N236="sníž. přenesená",J236,0)</f>
        <v>0</v>
      </c>
      <c r="BI236" s="182">
        <f>IF(N236="nulová",J236,0)</f>
        <v>0</v>
      </c>
      <c r="BJ236" s="17" t="s">
        <v>86</v>
      </c>
      <c r="BK236" s="182">
        <f>ROUND(I236*H236,2)</f>
        <v>0</v>
      </c>
      <c r="BL236" s="17" t="s">
        <v>134</v>
      </c>
      <c r="BM236" s="181" t="s">
        <v>354</v>
      </c>
    </row>
    <row r="237" s="13" customFormat="1">
      <c r="A237" s="13"/>
      <c r="B237" s="188"/>
      <c r="C237" s="13"/>
      <c r="D237" s="189" t="s">
        <v>157</v>
      </c>
      <c r="E237" s="13"/>
      <c r="F237" s="191" t="s">
        <v>355</v>
      </c>
      <c r="G237" s="13"/>
      <c r="H237" s="192">
        <v>4.1200000000000001</v>
      </c>
      <c r="I237" s="193"/>
      <c r="J237" s="13"/>
      <c r="K237" s="13"/>
      <c r="L237" s="188"/>
      <c r="M237" s="194"/>
      <c r="N237" s="195"/>
      <c r="O237" s="195"/>
      <c r="P237" s="195"/>
      <c r="Q237" s="195"/>
      <c r="R237" s="195"/>
      <c r="S237" s="195"/>
      <c r="T237" s="196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190" t="s">
        <v>157</v>
      </c>
      <c r="AU237" s="190" t="s">
        <v>88</v>
      </c>
      <c r="AV237" s="13" t="s">
        <v>88</v>
      </c>
      <c r="AW237" s="13" t="s">
        <v>3</v>
      </c>
      <c r="AX237" s="13" t="s">
        <v>86</v>
      </c>
      <c r="AY237" s="190" t="s">
        <v>127</v>
      </c>
    </row>
    <row r="238" s="2" customFormat="1" ht="24.15" customHeight="1">
      <c r="A238" s="36"/>
      <c r="B238" s="169"/>
      <c r="C238" s="197" t="s">
        <v>356</v>
      </c>
      <c r="D238" s="197" t="s">
        <v>216</v>
      </c>
      <c r="E238" s="198" t="s">
        <v>357</v>
      </c>
      <c r="F238" s="199" t="s">
        <v>358</v>
      </c>
      <c r="G238" s="200" t="s">
        <v>140</v>
      </c>
      <c r="H238" s="201">
        <v>9.2699999999999996</v>
      </c>
      <c r="I238" s="202"/>
      <c r="J238" s="203">
        <f>ROUND(I238*H238,2)</f>
        <v>0</v>
      </c>
      <c r="K238" s="199" t="s">
        <v>133</v>
      </c>
      <c r="L238" s="204"/>
      <c r="M238" s="205" t="s">
        <v>1</v>
      </c>
      <c r="N238" s="206" t="s">
        <v>43</v>
      </c>
      <c r="O238" s="75"/>
      <c r="P238" s="179">
        <f>O238*H238</f>
        <v>0</v>
      </c>
      <c r="Q238" s="179">
        <v>0.13100000000000001</v>
      </c>
      <c r="R238" s="179">
        <f>Q238*H238</f>
        <v>1.21437</v>
      </c>
      <c r="S238" s="179">
        <v>0</v>
      </c>
      <c r="T238" s="180">
        <f>S238*H238</f>
        <v>0</v>
      </c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R238" s="181" t="s">
        <v>169</v>
      </c>
      <c r="AT238" s="181" t="s">
        <v>216</v>
      </c>
      <c r="AU238" s="181" t="s">
        <v>88</v>
      </c>
      <c r="AY238" s="17" t="s">
        <v>127</v>
      </c>
      <c r="BE238" s="182">
        <f>IF(N238="základní",J238,0)</f>
        <v>0</v>
      </c>
      <c r="BF238" s="182">
        <f>IF(N238="snížená",J238,0)</f>
        <v>0</v>
      </c>
      <c r="BG238" s="182">
        <f>IF(N238="zákl. přenesená",J238,0)</f>
        <v>0</v>
      </c>
      <c r="BH238" s="182">
        <f>IF(N238="sníž. přenesená",J238,0)</f>
        <v>0</v>
      </c>
      <c r="BI238" s="182">
        <f>IF(N238="nulová",J238,0)</f>
        <v>0</v>
      </c>
      <c r="BJ238" s="17" t="s">
        <v>86</v>
      </c>
      <c r="BK238" s="182">
        <f>ROUND(I238*H238,2)</f>
        <v>0</v>
      </c>
      <c r="BL238" s="17" t="s">
        <v>134</v>
      </c>
      <c r="BM238" s="181" t="s">
        <v>359</v>
      </c>
    </row>
    <row r="239" s="13" customFormat="1">
      <c r="A239" s="13"/>
      <c r="B239" s="188"/>
      <c r="C239" s="13"/>
      <c r="D239" s="189" t="s">
        <v>157</v>
      </c>
      <c r="E239" s="13"/>
      <c r="F239" s="191" t="s">
        <v>360</v>
      </c>
      <c r="G239" s="13"/>
      <c r="H239" s="192">
        <v>9.2699999999999996</v>
      </c>
      <c r="I239" s="193"/>
      <c r="J239" s="13"/>
      <c r="K239" s="13"/>
      <c r="L239" s="188"/>
      <c r="M239" s="194"/>
      <c r="N239" s="195"/>
      <c r="O239" s="195"/>
      <c r="P239" s="195"/>
      <c r="Q239" s="195"/>
      <c r="R239" s="195"/>
      <c r="S239" s="195"/>
      <c r="T239" s="196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190" t="s">
        <v>157</v>
      </c>
      <c r="AU239" s="190" t="s">
        <v>88</v>
      </c>
      <c r="AV239" s="13" t="s">
        <v>88</v>
      </c>
      <c r="AW239" s="13" t="s">
        <v>3</v>
      </c>
      <c r="AX239" s="13" t="s">
        <v>86</v>
      </c>
      <c r="AY239" s="190" t="s">
        <v>127</v>
      </c>
    </row>
    <row r="240" s="2" customFormat="1" ht="24.15" customHeight="1">
      <c r="A240" s="36"/>
      <c r="B240" s="169"/>
      <c r="C240" s="197" t="s">
        <v>361</v>
      </c>
      <c r="D240" s="197" t="s">
        <v>216</v>
      </c>
      <c r="E240" s="198" t="s">
        <v>362</v>
      </c>
      <c r="F240" s="199" t="s">
        <v>363</v>
      </c>
      <c r="G240" s="200" t="s">
        <v>140</v>
      </c>
      <c r="H240" s="201">
        <v>18.745999999999999</v>
      </c>
      <c r="I240" s="202"/>
      <c r="J240" s="203">
        <f>ROUND(I240*H240,2)</f>
        <v>0</v>
      </c>
      <c r="K240" s="199" t="s">
        <v>133</v>
      </c>
      <c r="L240" s="204"/>
      <c r="M240" s="205" t="s">
        <v>1</v>
      </c>
      <c r="N240" s="206" t="s">
        <v>43</v>
      </c>
      <c r="O240" s="75"/>
      <c r="P240" s="179">
        <f>O240*H240</f>
        <v>0</v>
      </c>
      <c r="Q240" s="179">
        <v>0.13100000000000001</v>
      </c>
      <c r="R240" s="179">
        <f>Q240*H240</f>
        <v>2.4557259999999999</v>
      </c>
      <c r="S240" s="179">
        <v>0</v>
      </c>
      <c r="T240" s="180">
        <f>S240*H240</f>
        <v>0</v>
      </c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R240" s="181" t="s">
        <v>169</v>
      </c>
      <c r="AT240" s="181" t="s">
        <v>216</v>
      </c>
      <c r="AU240" s="181" t="s">
        <v>88</v>
      </c>
      <c r="AY240" s="17" t="s">
        <v>127</v>
      </c>
      <c r="BE240" s="182">
        <f>IF(N240="základní",J240,0)</f>
        <v>0</v>
      </c>
      <c r="BF240" s="182">
        <f>IF(N240="snížená",J240,0)</f>
        <v>0</v>
      </c>
      <c r="BG240" s="182">
        <f>IF(N240="zákl. přenesená",J240,0)</f>
        <v>0</v>
      </c>
      <c r="BH240" s="182">
        <f>IF(N240="sníž. přenesená",J240,0)</f>
        <v>0</v>
      </c>
      <c r="BI240" s="182">
        <f>IF(N240="nulová",J240,0)</f>
        <v>0</v>
      </c>
      <c r="BJ240" s="17" t="s">
        <v>86</v>
      </c>
      <c r="BK240" s="182">
        <f>ROUND(I240*H240,2)</f>
        <v>0</v>
      </c>
      <c r="BL240" s="17" t="s">
        <v>134</v>
      </c>
      <c r="BM240" s="181" t="s">
        <v>364</v>
      </c>
    </row>
    <row r="241" s="13" customFormat="1">
      <c r="A241" s="13"/>
      <c r="B241" s="188"/>
      <c r="C241" s="13"/>
      <c r="D241" s="189" t="s">
        <v>157</v>
      </c>
      <c r="E241" s="190" t="s">
        <v>1</v>
      </c>
      <c r="F241" s="191" t="s">
        <v>365</v>
      </c>
      <c r="G241" s="13"/>
      <c r="H241" s="192">
        <v>18.199999999999999</v>
      </c>
      <c r="I241" s="193"/>
      <c r="J241" s="13"/>
      <c r="K241" s="13"/>
      <c r="L241" s="188"/>
      <c r="M241" s="194"/>
      <c r="N241" s="195"/>
      <c r="O241" s="195"/>
      <c r="P241" s="195"/>
      <c r="Q241" s="195"/>
      <c r="R241" s="195"/>
      <c r="S241" s="195"/>
      <c r="T241" s="196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190" t="s">
        <v>157</v>
      </c>
      <c r="AU241" s="190" t="s">
        <v>88</v>
      </c>
      <c r="AV241" s="13" t="s">
        <v>88</v>
      </c>
      <c r="AW241" s="13" t="s">
        <v>33</v>
      </c>
      <c r="AX241" s="13" t="s">
        <v>86</v>
      </c>
      <c r="AY241" s="190" t="s">
        <v>127</v>
      </c>
    </row>
    <row r="242" s="13" customFormat="1">
      <c r="A242" s="13"/>
      <c r="B242" s="188"/>
      <c r="C242" s="13"/>
      <c r="D242" s="189" t="s">
        <v>157</v>
      </c>
      <c r="E242" s="13"/>
      <c r="F242" s="191" t="s">
        <v>366</v>
      </c>
      <c r="G242" s="13"/>
      <c r="H242" s="192">
        <v>18.745999999999999</v>
      </c>
      <c r="I242" s="193"/>
      <c r="J242" s="13"/>
      <c r="K242" s="13"/>
      <c r="L242" s="188"/>
      <c r="M242" s="194"/>
      <c r="N242" s="195"/>
      <c r="O242" s="195"/>
      <c r="P242" s="195"/>
      <c r="Q242" s="195"/>
      <c r="R242" s="195"/>
      <c r="S242" s="195"/>
      <c r="T242" s="196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190" t="s">
        <v>157</v>
      </c>
      <c r="AU242" s="190" t="s">
        <v>88</v>
      </c>
      <c r="AV242" s="13" t="s">
        <v>88</v>
      </c>
      <c r="AW242" s="13" t="s">
        <v>3</v>
      </c>
      <c r="AX242" s="13" t="s">
        <v>86</v>
      </c>
      <c r="AY242" s="190" t="s">
        <v>127</v>
      </c>
    </row>
    <row r="243" s="2" customFormat="1" ht="24.15" customHeight="1">
      <c r="A243" s="36"/>
      <c r="B243" s="169"/>
      <c r="C243" s="170" t="s">
        <v>367</v>
      </c>
      <c r="D243" s="170" t="s">
        <v>129</v>
      </c>
      <c r="E243" s="171" t="s">
        <v>368</v>
      </c>
      <c r="F243" s="172" t="s">
        <v>369</v>
      </c>
      <c r="G243" s="173" t="s">
        <v>140</v>
      </c>
      <c r="H243" s="174">
        <v>25</v>
      </c>
      <c r="I243" s="175"/>
      <c r="J243" s="176">
        <f>ROUND(I243*H243,2)</f>
        <v>0</v>
      </c>
      <c r="K243" s="172" t="s">
        <v>133</v>
      </c>
      <c r="L243" s="37"/>
      <c r="M243" s="177" t="s">
        <v>1</v>
      </c>
      <c r="N243" s="178" t="s">
        <v>43</v>
      </c>
      <c r="O243" s="75"/>
      <c r="P243" s="179">
        <f>O243*H243</f>
        <v>0</v>
      </c>
      <c r="Q243" s="179">
        <v>0.11162</v>
      </c>
      <c r="R243" s="179">
        <f>Q243*H243</f>
        <v>2.7904999999999998</v>
      </c>
      <c r="S243" s="179">
        <v>0</v>
      </c>
      <c r="T243" s="180">
        <f>S243*H243</f>
        <v>0</v>
      </c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R243" s="181" t="s">
        <v>134</v>
      </c>
      <c r="AT243" s="181" t="s">
        <v>129</v>
      </c>
      <c r="AU243" s="181" t="s">
        <v>88</v>
      </c>
      <c r="AY243" s="17" t="s">
        <v>127</v>
      </c>
      <c r="BE243" s="182">
        <f>IF(N243="základní",J243,0)</f>
        <v>0</v>
      </c>
      <c r="BF243" s="182">
        <f>IF(N243="snížená",J243,0)</f>
        <v>0</v>
      </c>
      <c r="BG243" s="182">
        <f>IF(N243="zákl. přenesená",J243,0)</f>
        <v>0</v>
      </c>
      <c r="BH243" s="182">
        <f>IF(N243="sníž. přenesená",J243,0)</f>
        <v>0</v>
      </c>
      <c r="BI243" s="182">
        <f>IF(N243="nulová",J243,0)</f>
        <v>0</v>
      </c>
      <c r="BJ243" s="17" t="s">
        <v>86</v>
      </c>
      <c r="BK243" s="182">
        <f>ROUND(I243*H243,2)</f>
        <v>0</v>
      </c>
      <c r="BL243" s="17" t="s">
        <v>134</v>
      </c>
      <c r="BM243" s="181" t="s">
        <v>370</v>
      </c>
    </row>
    <row r="244" s="2" customFormat="1">
      <c r="A244" s="36"/>
      <c r="B244" s="37"/>
      <c r="C244" s="36"/>
      <c r="D244" s="183" t="s">
        <v>136</v>
      </c>
      <c r="E244" s="36"/>
      <c r="F244" s="184" t="s">
        <v>371</v>
      </c>
      <c r="G244" s="36"/>
      <c r="H244" s="36"/>
      <c r="I244" s="185"/>
      <c r="J244" s="36"/>
      <c r="K244" s="36"/>
      <c r="L244" s="37"/>
      <c r="M244" s="186"/>
      <c r="N244" s="187"/>
      <c r="O244" s="75"/>
      <c r="P244" s="75"/>
      <c r="Q244" s="75"/>
      <c r="R244" s="75"/>
      <c r="S244" s="75"/>
      <c r="T244" s="7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T244" s="17" t="s">
        <v>136</v>
      </c>
      <c r="AU244" s="17" t="s">
        <v>88</v>
      </c>
    </row>
    <row r="245" s="13" customFormat="1">
      <c r="A245" s="13"/>
      <c r="B245" s="188"/>
      <c r="C245" s="13"/>
      <c r="D245" s="189" t="s">
        <v>157</v>
      </c>
      <c r="E245" s="190" t="s">
        <v>1</v>
      </c>
      <c r="F245" s="191" t="s">
        <v>245</v>
      </c>
      <c r="G245" s="13"/>
      <c r="H245" s="192">
        <v>25</v>
      </c>
      <c r="I245" s="193"/>
      <c r="J245" s="13"/>
      <c r="K245" s="13"/>
      <c r="L245" s="188"/>
      <c r="M245" s="194"/>
      <c r="N245" s="195"/>
      <c r="O245" s="195"/>
      <c r="P245" s="195"/>
      <c r="Q245" s="195"/>
      <c r="R245" s="195"/>
      <c r="S245" s="195"/>
      <c r="T245" s="196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190" t="s">
        <v>157</v>
      </c>
      <c r="AU245" s="190" t="s">
        <v>88</v>
      </c>
      <c r="AV245" s="13" t="s">
        <v>88</v>
      </c>
      <c r="AW245" s="13" t="s">
        <v>33</v>
      </c>
      <c r="AX245" s="13" t="s">
        <v>86</v>
      </c>
      <c r="AY245" s="190" t="s">
        <v>127</v>
      </c>
    </row>
    <row r="246" s="2" customFormat="1" ht="24.15" customHeight="1">
      <c r="A246" s="36"/>
      <c r="B246" s="169"/>
      <c r="C246" s="197" t="s">
        <v>372</v>
      </c>
      <c r="D246" s="197" t="s">
        <v>216</v>
      </c>
      <c r="E246" s="198" t="s">
        <v>373</v>
      </c>
      <c r="F246" s="199" t="s">
        <v>374</v>
      </c>
      <c r="G246" s="200" t="s">
        <v>140</v>
      </c>
      <c r="H246" s="201">
        <v>18.539999999999999</v>
      </c>
      <c r="I246" s="202"/>
      <c r="J246" s="203">
        <f>ROUND(I246*H246,2)</f>
        <v>0</v>
      </c>
      <c r="K246" s="199" t="s">
        <v>133</v>
      </c>
      <c r="L246" s="204"/>
      <c r="M246" s="205" t="s">
        <v>1</v>
      </c>
      <c r="N246" s="206" t="s">
        <v>43</v>
      </c>
      <c r="O246" s="75"/>
      <c r="P246" s="179">
        <f>O246*H246</f>
        <v>0</v>
      </c>
      <c r="Q246" s="179">
        <v>0.152</v>
      </c>
      <c r="R246" s="179">
        <f>Q246*H246</f>
        <v>2.8180799999999997</v>
      </c>
      <c r="S246" s="179">
        <v>0</v>
      </c>
      <c r="T246" s="180">
        <f>S246*H246</f>
        <v>0</v>
      </c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R246" s="181" t="s">
        <v>169</v>
      </c>
      <c r="AT246" s="181" t="s">
        <v>216</v>
      </c>
      <c r="AU246" s="181" t="s">
        <v>88</v>
      </c>
      <c r="AY246" s="17" t="s">
        <v>127</v>
      </c>
      <c r="BE246" s="182">
        <f>IF(N246="základní",J246,0)</f>
        <v>0</v>
      </c>
      <c r="BF246" s="182">
        <f>IF(N246="snížená",J246,0)</f>
        <v>0</v>
      </c>
      <c r="BG246" s="182">
        <f>IF(N246="zákl. přenesená",J246,0)</f>
        <v>0</v>
      </c>
      <c r="BH246" s="182">
        <f>IF(N246="sníž. přenesená",J246,0)</f>
        <v>0</v>
      </c>
      <c r="BI246" s="182">
        <f>IF(N246="nulová",J246,0)</f>
        <v>0</v>
      </c>
      <c r="BJ246" s="17" t="s">
        <v>86</v>
      </c>
      <c r="BK246" s="182">
        <f>ROUND(I246*H246,2)</f>
        <v>0</v>
      </c>
      <c r="BL246" s="17" t="s">
        <v>134</v>
      </c>
      <c r="BM246" s="181" t="s">
        <v>375</v>
      </c>
    </row>
    <row r="247" s="13" customFormat="1">
      <c r="A247" s="13"/>
      <c r="B247" s="188"/>
      <c r="C247" s="13"/>
      <c r="D247" s="189" t="s">
        <v>157</v>
      </c>
      <c r="E247" s="13"/>
      <c r="F247" s="191" t="s">
        <v>376</v>
      </c>
      <c r="G247" s="13"/>
      <c r="H247" s="192">
        <v>18.539999999999999</v>
      </c>
      <c r="I247" s="193"/>
      <c r="J247" s="13"/>
      <c r="K247" s="13"/>
      <c r="L247" s="188"/>
      <c r="M247" s="194"/>
      <c r="N247" s="195"/>
      <c r="O247" s="195"/>
      <c r="P247" s="195"/>
      <c r="Q247" s="195"/>
      <c r="R247" s="195"/>
      <c r="S247" s="195"/>
      <c r="T247" s="196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190" t="s">
        <v>157</v>
      </c>
      <c r="AU247" s="190" t="s">
        <v>88</v>
      </c>
      <c r="AV247" s="13" t="s">
        <v>88</v>
      </c>
      <c r="AW247" s="13" t="s">
        <v>3</v>
      </c>
      <c r="AX247" s="13" t="s">
        <v>86</v>
      </c>
      <c r="AY247" s="190" t="s">
        <v>127</v>
      </c>
    </row>
    <row r="248" s="2" customFormat="1" ht="24.15" customHeight="1">
      <c r="A248" s="36"/>
      <c r="B248" s="169"/>
      <c r="C248" s="197" t="s">
        <v>377</v>
      </c>
      <c r="D248" s="197" t="s">
        <v>216</v>
      </c>
      <c r="E248" s="198" t="s">
        <v>378</v>
      </c>
      <c r="F248" s="199" t="s">
        <v>379</v>
      </c>
      <c r="G248" s="200" t="s">
        <v>140</v>
      </c>
      <c r="H248" s="201">
        <v>2.5750000000000002</v>
      </c>
      <c r="I248" s="202"/>
      <c r="J248" s="203">
        <f>ROUND(I248*H248,2)</f>
        <v>0</v>
      </c>
      <c r="K248" s="199" t="s">
        <v>133</v>
      </c>
      <c r="L248" s="204"/>
      <c r="M248" s="205" t="s">
        <v>1</v>
      </c>
      <c r="N248" s="206" t="s">
        <v>43</v>
      </c>
      <c r="O248" s="75"/>
      <c r="P248" s="179">
        <f>O248*H248</f>
        <v>0</v>
      </c>
      <c r="Q248" s="179">
        <v>0.17499999999999999</v>
      </c>
      <c r="R248" s="179">
        <f>Q248*H248</f>
        <v>0.450625</v>
      </c>
      <c r="S248" s="179">
        <v>0</v>
      </c>
      <c r="T248" s="180">
        <f>S248*H248</f>
        <v>0</v>
      </c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R248" s="181" t="s">
        <v>169</v>
      </c>
      <c r="AT248" s="181" t="s">
        <v>216</v>
      </c>
      <c r="AU248" s="181" t="s">
        <v>88</v>
      </c>
      <c r="AY248" s="17" t="s">
        <v>127</v>
      </c>
      <c r="BE248" s="182">
        <f>IF(N248="základní",J248,0)</f>
        <v>0</v>
      </c>
      <c r="BF248" s="182">
        <f>IF(N248="snížená",J248,0)</f>
        <v>0</v>
      </c>
      <c r="BG248" s="182">
        <f>IF(N248="zákl. přenesená",J248,0)</f>
        <v>0</v>
      </c>
      <c r="BH248" s="182">
        <f>IF(N248="sníž. přenesená",J248,0)</f>
        <v>0</v>
      </c>
      <c r="BI248" s="182">
        <f>IF(N248="nulová",J248,0)</f>
        <v>0</v>
      </c>
      <c r="BJ248" s="17" t="s">
        <v>86</v>
      </c>
      <c r="BK248" s="182">
        <f>ROUND(I248*H248,2)</f>
        <v>0</v>
      </c>
      <c r="BL248" s="17" t="s">
        <v>134</v>
      </c>
      <c r="BM248" s="181" t="s">
        <v>380</v>
      </c>
    </row>
    <row r="249" s="13" customFormat="1">
      <c r="A249" s="13"/>
      <c r="B249" s="188"/>
      <c r="C249" s="13"/>
      <c r="D249" s="189" t="s">
        <v>157</v>
      </c>
      <c r="E249" s="13"/>
      <c r="F249" s="191" t="s">
        <v>381</v>
      </c>
      <c r="G249" s="13"/>
      <c r="H249" s="192">
        <v>2.5750000000000002</v>
      </c>
      <c r="I249" s="193"/>
      <c r="J249" s="13"/>
      <c r="K249" s="13"/>
      <c r="L249" s="188"/>
      <c r="M249" s="194"/>
      <c r="N249" s="195"/>
      <c r="O249" s="195"/>
      <c r="P249" s="195"/>
      <c r="Q249" s="195"/>
      <c r="R249" s="195"/>
      <c r="S249" s="195"/>
      <c r="T249" s="196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190" t="s">
        <v>157</v>
      </c>
      <c r="AU249" s="190" t="s">
        <v>88</v>
      </c>
      <c r="AV249" s="13" t="s">
        <v>88</v>
      </c>
      <c r="AW249" s="13" t="s">
        <v>3</v>
      </c>
      <c r="AX249" s="13" t="s">
        <v>86</v>
      </c>
      <c r="AY249" s="190" t="s">
        <v>127</v>
      </c>
    </row>
    <row r="250" s="2" customFormat="1" ht="24.15" customHeight="1">
      <c r="A250" s="36"/>
      <c r="B250" s="169"/>
      <c r="C250" s="197" t="s">
        <v>382</v>
      </c>
      <c r="D250" s="197" t="s">
        <v>216</v>
      </c>
      <c r="E250" s="198" t="s">
        <v>383</v>
      </c>
      <c r="F250" s="199" t="s">
        <v>384</v>
      </c>
      <c r="G250" s="200" t="s">
        <v>140</v>
      </c>
      <c r="H250" s="201">
        <v>4.6349999999999998</v>
      </c>
      <c r="I250" s="202"/>
      <c r="J250" s="203">
        <f>ROUND(I250*H250,2)</f>
        <v>0</v>
      </c>
      <c r="K250" s="199" t="s">
        <v>133</v>
      </c>
      <c r="L250" s="204"/>
      <c r="M250" s="205" t="s">
        <v>1</v>
      </c>
      <c r="N250" s="206" t="s">
        <v>43</v>
      </c>
      <c r="O250" s="75"/>
      <c r="P250" s="179">
        <f>O250*H250</f>
        <v>0</v>
      </c>
      <c r="Q250" s="179">
        <v>0.17499999999999999</v>
      </c>
      <c r="R250" s="179">
        <f>Q250*H250</f>
        <v>0.81112499999999987</v>
      </c>
      <c r="S250" s="179">
        <v>0</v>
      </c>
      <c r="T250" s="180">
        <f>S250*H250</f>
        <v>0</v>
      </c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R250" s="181" t="s">
        <v>169</v>
      </c>
      <c r="AT250" s="181" t="s">
        <v>216</v>
      </c>
      <c r="AU250" s="181" t="s">
        <v>88</v>
      </c>
      <c r="AY250" s="17" t="s">
        <v>127</v>
      </c>
      <c r="BE250" s="182">
        <f>IF(N250="základní",J250,0)</f>
        <v>0</v>
      </c>
      <c r="BF250" s="182">
        <f>IF(N250="snížená",J250,0)</f>
        <v>0</v>
      </c>
      <c r="BG250" s="182">
        <f>IF(N250="zákl. přenesená",J250,0)</f>
        <v>0</v>
      </c>
      <c r="BH250" s="182">
        <f>IF(N250="sníž. přenesená",J250,0)</f>
        <v>0</v>
      </c>
      <c r="BI250" s="182">
        <f>IF(N250="nulová",J250,0)</f>
        <v>0</v>
      </c>
      <c r="BJ250" s="17" t="s">
        <v>86</v>
      </c>
      <c r="BK250" s="182">
        <f>ROUND(I250*H250,2)</f>
        <v>0</v>
      </c>
      <c r="BL250" s="17" t="s">
        <v>134</v>
      </c>
      <c r="BM250" s="181" t="s">
        <v>385</v>
      </c>
    </row>
    <row r="251" s="13" customFormat="1">
      <c r="A251" s="13"/>
      <c r="B251" s="188"/>
      <c r="C251" s="13"/>
      <c r="D251" s="189" t="s">
        <v>157</v>
      </c>
      <c r="E251" s="13"/>
      <c r="F251" s="191" t="s">
        <v>386</v>
      </c>
      <c r="G251" s="13"/>
      <c r="H251" s="192">
        <v>4.6349999999999998</v>
      </c>
      <c r="I251" s="193"/>
      <c r="J251" s="13"/>
      <c r="K251" s="13"/>
      <c r="L251" s="188"/>
      <c r="M251" s="194"/>
      <c r="N251" s="195"/>
      <c r="O251" s="195"/>
      <c r="P251" s="195"/>
      <c r="Q251" s="195"/>
      <c r="R251" s="195"/>
      <c r="S251" s="195"/>
      <c r="T251" s="196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190" t="s">
        <v>157</v>
      </c>
      <c r="AU251" s="190" t="s">
        <v>88</v>
      </c>
      <c r="AV251" s="13" t="s">
        <v>88</v>
      </c>
      <c r="AW251" s="13" t="s">
        <v>3</v>
      </c>
      <c r="AX251" s="13" t="s">
        <v>86</v>
      </c>
      <c r="AY251" s="190" t="s">
        <v>127</v>
      </c>
    </row>
    <row r="252" s="12" customFormat="1" ht="22.8" customHeight="1">
      <c r="A252" s="12"/>
      <c r="B252" s="156"/>
      <c r="C252" s="12"/>
      <c r="D252" s="157" t="s">
        <v>77</v>
      </c>
      <c r="E252" s="167" t="s">
        <v>169</v>
      </c>
      <c r="F252" s="167" t="s">
        <v>387</v>
      </c>
      <c r="G252" s="12"/>
      <c r="H252" s="12"/>
      <c r="I252" s="159"/>
      <c r="J252" s="168">
        <f>BK252</f>
        <v>0</v>
      </c>
      <c r="K252" s="12"/>
      <c r="L252" s="156"/>
      <c r="M252" s="161"/>
      <c r="N252" s="162"/>
      <c r="O252" s="162"/>
      <c r="P252" s="163">
        <f>SUM(P253:P254)</f>
        <v>0</v>
      </c>
      <c r="Q252" s="162"/>
      <c r="R252" s="163">
        <f>SUM(R253:R254)</f>
        <v>0.89000000000000001</v>
      </c>
      <c r="S252" s="162"/>
      <c r="T252" s="164">
        <f>SUM(T253:T254)</f>
        <v>1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157" t="s">
        <v>86</v>
      </c>
      <c r="AT252" s="165" t="s">
        <v>77</v>
      </c>
      <c r="AU252" s="165" t="s">
        <v>86</v>
      </c>
      <c r="AY252" s="157" t="s">
        <v>127</v>
      </c>
      <c r="BK252" s="166">
        <f>SUM(BK253:BK254)</f>
        <v>0</v>
      </c>
    </row>
    <row r="253" s="2" customFormat="1" ht="44.25" customHeight="1">
      <c r="A253" s="36"/>
      <c r="B253" s="169"/>
      <c r="C253" s="170" t="s">
        <v>388</v>
      </c>
      <c r="D253" s="170" t="s">
        <v>129</v>
      </c>
      <c r="E253" s="171" t="s">
        <v>389</v>
      </c>
      <c r="F253" s="172" t="s">
        <v>390</v>
      </c>
      <c r="G253" s="173" t="s">
        <v>132</v>
      </c>
      <c r="H253" s="174">
        <v>4</v>
      </c>
      <c r="I253" s="175"/>
      <c r="J253" s="176">
        <f>ROUND(I253*H253,2)</f>
        <v>0</v>
      </c>
      <c r="K253" s="172" t="s">
        <v>133</v>
      </c>
      <c r="L253" s="37"/>
      <c r="M253" s="177" t="s">
        <v>1</v>
      </c>
      <c r="N253" s="178" t="s">
        <v>43</v>
      </c>
      <c r="O253" s="75"/>
      <c r="P253" s="179">
        <f>O253*H253</f>
        <v>0</v>
      </c>
      <c r="Q253" s="179">
        <v>0.2225</v>
      </c>
      <c r="R253" s="179">
        <f>Q253*H253</f>
        <v>0.89000000000000001</v>
      </c>
      <c r="S253" s="179">
        <v>0.25</v>
      </c>
      <c r="T253" s="180">
        <f>S253*H253</f>
        <v>1</v>
      </c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R253" s="181" t="s">
        <v>134</v>
      </c>
      <c r="AT253" s="181" t="s">
        <v>129</v>
      </c>
      <c r="AU253" s="181" t="s">
        <v>88</v>
      </c>
      <c r="AY253" s="17" t="s">
        <v>127</v>
      </c>
      <c r="BE253" s="182">
        <f>IF(N253="základní",J253,0)</f>
        <v>0</v>
      </c>
      <c r="BF253" s="182">
        <f>IF(N253="snížená",J253,0)</f>
        <v>0</v>
      </c>
      <c r="BG253" s="182">
        <f>IF(N253="zákl. přenesená",J253,0)</f>
        <v>0</v>
      </c>
      <c r="BH253" s="182">
        <f>IF(N253="sníž. přenesená",J253,0)</f>
        <v>0</v>
      </c>
      <c r="BI253" s="182">
        <f>IF(N253="nulová",J253,0)</f>
        <v>0</v>
      </c>
      <c r="BJ253" s="17" t="s">
        <v>86</v>
      </c>
      <c r="BK253" s="182">
        <f>ROUND(I253*H253,2)</f>
        <v>0</v>
      </c>
      <c r="BL253" s="17" t="s">
        <v>134</v>
      </c>
      <c r="BM253" s="181" t="s">
        <v>391</v>
      </c>
    </row>
    <row r="254" s="2" customFormat="1">
      <c r="A254" s="36"/>
      <c r="B254" s="37"/>
      <c r="C254" s="36"/>
      <c r="D254" s="183" t="s">
        <v>136</v>
      </c>
      <c r="E254" s="36"/>
      <c r="F254" s="184" t="s">
        <v>392</v>
      </c>
      <c r="G254" s="36"/>
      <c r="H254" s="36"/>
      <c r="I254" s="185"/>
      <c r="J254" s="36"/>
      <c r="K254" s="36"/>
      <c r="L254" s="37"/>
      <c r="M254" s="186"/>
      <c r="N254" s="187"/>
      <c r="O254" s="75"/>
      <c r="P254" s="75"/>
      <c r="Q254" s="75"/>
      <c r="R254" s="75"/>
      <c r="S254" s="75"/>
      <c r="T254" s="7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T254" s="17" t="s">
        <v>136</v>
      </c>
      <c r="AU254" s="17" t="s">
        <v>88</v>
      </c>
    </row>
    <row r="255" s="12" customFormat="1" ht="22.8" customHeight="1">
      <c r="A255" s="12"/>
      <c r="B255" s="156"/>
      <c r="C255" s="12"/>
      <c r="D255" s="157" t="s">
        <v>77</v>
      </c>
      <c r="E255" s="167" t="s">
        <v>174</v>
      </c>
      <c r="F255" s="167" t="s">
        <v>393</v>
      </c>
      <c r="G255" s="12"/>
      <c r="H255" s="12"/>
      <c r="I255" s="159"/>
      <c r="J255" s="168">
        <f>BK255</f>
        <v>0</v>
      </c>
      <c r="K255" s="12"/>
      <c r="L255" s="156"/>
      <c r="M255" s="161"/>
      <c r="N255" s="162"/>
      <c r="O255" s="162"/>
      <c r="P255" s="163">
        <f>SUM(P256:P311)</f>
        <v>0</v>
      </c>
      <c r="Q255" s="162"/>
      <c r="R255" s="163">
        <f>SUM(R256:R311)</f>
        <v>89.973673999999988</v>
      </c>
      <c r="S255" s="162"/>
      <c r="T255" s="164">
        <f>SUM(T256:T311)</f>
        <v>5.9040000000000008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157" t="s">
        <v>86</v>
      </c>
      <c r="AT255" s="165" t="s">
        <v>77</v>
      </c>
      <c r="AU255" s="165" t="s">
        <v>86</v>
      </c>
      <c r="AY255" s="157" t="s">
        <v>127</v>
      </c>
      <c r="BK255" s="166">
        <f>SUM(BK256:BK311)</f>
        <v>0</v>
      </c>
    </row>
    <row r="256" s="2" customFormat="1" ht="16.5" customHeight="1">
      <c r="A256" s="36"/>
      <c r="B256" s="169"/>
      <c r="C256" s="170" t="s">
        <v>394</v>
      </c>
      <c r="D256" s="170" t="s">
        <v>129</v>
      </c>
      <c r="E256" s="171" t="s">
        <v>395</v>
      </c>
      <c r="F256" s="172" t="s">
        <v>396</v>
      </c>
      <c r="G256" s="173" t="s">
        <v>177</v>
      </c>
      <c r="H256" s="174">
        <v>2.7999999999999998</v>
      </c>
      <c r="I256" s="175"/>
      <c r="J256" s="176">
        <f>ROUND(I256*H256,2)</f>
        <v>0</v>
      </c>
      <c r="K256" s="172" t="s">
        <v>133</v>
      </c>
      <c r="L256" s="37"/>
      <c r="M256" s="177" t="s">
        <v>1</v>
      </c>
      <c r="N256" s="178" t="s">
        <v>43</v>
      </c>
      <c r="O256" s="75"/>
      <c r="P256" s="179">
        <f>O256*H256</f>
        <v>0</v>
      </c>
      <c r="Q256" s="179">
        <v>0.040079999999999998</v>
      </c>
      <c r="R256" s="179">
        <f>Q256*H256</f>
        <v>0.11222399999999999</v>
      </c>
      <c r="S256" s="179">
        <v>0</v>
      </c>
      <c r="T256" s="180">
        <f>S256*H256</f>
        <v>0</v>
      </c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R256" s="181" t="s">
        <v>134</v>
      </c>
      <c r="AT256" s="181" t="s">
        <v>129</v>
      </c>
      <c r="AU256" s="181" t="s">
        <v>88</v>
      </c>
      <c r="AY256" s="17" t="s">
        <v>127</v>
      </c>
      <c r="BE256" s="182">
        <f>IF(N256="základní",J256,0)</f>
        <v>0</v>
      </c>
      <c r="BF256" s="182">
        <f>IF(N256="snížená",J256,0)</f>
        <v>0</v>
      </c>
      <c r="BG256" s="182">
        <f>IF(N256="zákl. přenesená",J256,0)</f>
        <v>0</v>
      </c>
      <c r="BH256" s="182">
        <f>IF(N256="sníž. přenesená",J256,0)</f>
        <v>0</v>
      </c>
      <c r="BI256" s="182">
        <f>IF(N256="nulová",J256,0)</f>
        <v>0</v>
      </c>
      <c r="BJ256" s="17" t="s">
        <v>86</v>
      </c>
      <c r="BK256" s="182">
        <f>ROUND(I256*H256,2)</f>
        <v>0</v>
      </c>
      <c r="BL256" s="17" t="s">
        <v>134</v>
      </c>
      <c r="BM256" s="181" t="s">
        <v>397</v>
      </c>
    </row>
    <row r="257" s="2" customFormat="1">
      <c r="A257" s="36"/>
      <c r="B257" s="37"/>
      <c r="C257" s="36"/>
      <c r="D257" s="183" t="s">
        <v>136</v>
      </c>
      <c r="E257" s="36"/>
      <c r="F257" s="184" t="s">
        <v>398</v>
      </c>
      <c r="G257" s="36"/>
      <c r="H257" s="36"/>
      <c r="I257" s="185"/>
      <c r="J257" s="36"/>
      <c r="K257" s="36"/>
      <c r="L257" s="37"/>
      <c r="M257" s="186"/>
      <c r="N257" s="187"/>
      <c r="O257" s="75"/>
      <c r="P257" s="75"/>
      <c r="Q257" s="75"/>
      <c r="R257" s="75"/>
      <c r="S257" s="75"/>
      <c r="T257" s="7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T257" s="17" t="s">
        <v>136</v>
      </c>
      <c r="AU257" s="17" t="s">
        <v>88</v>
      </c>
    </row>
    <row r="258" s="2" customFormat="1" ht="24.15" customHeight="1">
      <c r="A258" s="36"/>
      <c r="B258" s="169"/>
      <c r="C258" s="197" t="s">
        <v>399</v>
      </c>
      <c r="D258" s="197" t="s">
        <v>216</v>
      </c>
      <c r="E258" s="198" t="s">
        <v>400</v>
      </c>
      <c r="F258" s="199" t="s">
        <v>401</v>
      </c>
      <c r="G258" s="200" t="s">
        <v>132</v>
      </c>
      <c r="H258" s="201">
        <v>3</v>
      </c>
      <c r="I258" s="202"/>
      <c r="J258" s="203">
        <f>ROUND(I258*H258,2)</f>
        <v>0</v>
      </c>
      <c r="K258" s="199" t="s">
        <v>133</v>
      </c>
      <c r="L258" s="204"/>
      <c r="M258" s="205" t="s">
        <v>1</v>
      </c>
      <c r="N258" s="206" t="s">
        <v>43</v>
      </c>
      <c r="O258" s="75"/>
      <c r="P258" s="179">
        <f>O258*H258</f>
        <v>0</v>
      </c>
      <c r="Q258" s="179">
        <v>0.021999999999999999</v>
      </c>
      <c r="R258" s="179">
        <f>Q258*H258</f>
        <v>0.066000000000000003</v>
      </c>
      <c r="S258" s="179">
        <v>0</v>
      </c>
      <c r="T258" s="180">
        <f>S258*H258</f>
        <v>0</v>
      </c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R258" s="181" t="s">
        <v>169</v>
      </c>
      <c r="AT258" s="181" t="s">
        <v>216</v>
      </c>
      <c r="AU258" s="181" t="s">
        <v>88</v>
      </c>
      <c r="AY258" s="17" t="s">
        <v>127</v>
      </c>
      <c r="BE258" s="182">
        <f>IF(N258="základní",J258,0)</f>
        <v>0</v>
      </c>
      <c r="BF258" s="182">
        <f>IF(N258="snížená",J258,0)</f>
        <v>0</v>
      </c>
      <c r="BG258" s="182">
        <f>IF(N258="zákl. přenesená",J258,0)</f>
        <v>0</v>
      </c>
      <c r="BH258" s="182">
        <f>IF(N258="sníž. přenesená",J258,0)</f>
        <v>0</v>
      </c>
      <c r="BI258" s="182">
        <f>IF(N258="nulová",J258,0)</f>
        <v>0</v>
      </c>
      <c r="BJ258" s="17" t="s">
        <v>86</v>
      </c>
      <c r="BK258" s="182">
        <f>ROUND(I258*H258,2)</f>
        <v>0</v>
      </c>
      <c r="BL258" s="17" t="s">
        <v>134</v>
      </c>
      <c r="BM258" s="181" t="s">
        <v>402</v>
      </c>
    </row>
    <row r="259" s="2" customFormat="1" ht="24.15" customHeight="1">
      <c r="A259" s="36"/>
      <c r="B259" s="169"/>
      <c r="C259" s="170" t="s">
        <v>403</v>
      </c>
      <c r="D259" s="170" t="s">
        <v>129</v>
      </c>
      <c r="E259" s="171" t="s">
        <v>404</v>
      </c>
      <c r="F259" s="172" t="s">
        <v>405</v>
      </c>
      <c r="G259" s="173" t="s">
        <v>132</v>
      </c>
      <c r="H259" s="174">
        <v>2</v>
      </c>
      <c r="I259" s="175"/>
      <c r="J259" s="176">
        <f>ROUND(I259*H259,2)</f>
        <v>0</v>
      </c>
      <c r="K259" s="172" t="s">
        <v>133</v>
      </c>
      <c r="L259" s="37"/>
      <c r="M259" s="177" t="s">
        <v>1</v>
      </c>
      <c r="N259" s="178" t="s">
        <v>43</v>
      </c>
      <c r="O259" s="75"/>
      <c r="P259" s="179">
        <f>O259*H259</f>
        <v>0</v>
      </c>
      <c r="Q259" s="179">
        <v>0.10940999999999999</v>
      </c>
      <c r="R259" s="179">
        <f>Q259*H259</f>
        <v>0.21881999999999999</v>
      </c>
      <c r="S259" s="179">
        <v>0</v>
      </c>
      <c r="T259" s="180">
        <f>S259*H259</f>
        <v>0</v>
      </c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R259" s="181" t="s">
        <v>134</v>
      </c>
      <c r="AT259" s="181" t="s">
        <v>129</v>
      </c>
      <c r="AU259" s="181" t="s">
        <v>88</v>
      </c>
      <c r="AY259" s="17" t="s">
        <v>127</v>
      </c>
      <c r="BE259" s="182">
        <f>IF(N259="základní",J259,0)</f>
        <v>0</v>
      </c>
      <c r="BF259" s="182">
        <f>IF(N259="snížená",J259,0)</f>
        <v>0</v>
      </c>
      <c r="BG259" s="182">
        <f>IF(N259="zákl. přenesená",J259,0)</f>
        <v>0</v>
      </c>
      <c r="BH259" s="182">
        <f>IF(N259="sníž. přenesená",J259,0)</f>
        <v>0</v>
      </c>
      <c r="BI259" s="182">
        <f>IF(N259="nulová",J259,0)</f>
        <v>0</v>
      </c>
      <c r="BJ259" s="17" t="s">
        <v>86</v>
      </c>
      <c r="BK259" s="182">
        <f>ROUND(I259*H259,2)</f>
        <v>0</v>
      </c>
      <c r="BL259" s="17" t="s">
        <v>134</v>
      </c>
      <c r="BM259" s="181" t="s">
        <v>406</v>
      </c>
    </row>
    <row r="260" s="2" customFormat="1">
      <c r="A260" s="36"/>
      <c r="B260" s="37"/>
      <c r="C260" s="36"/>
      <c r="D260" s="183" t="s">
        <v>136</v>
      </c>
      <c r="E260" s="36"/>
      <c r="F260" s="184" t="s">
        <v>407</v>
      </c>
      <c r="G260" s="36"/>
      <c r="H260" s="36"/>
      <c r="I260" s="185"/>
      <c r="J260" s="36"/>
      <c r="K260" s="36"/>
      <c r="L260" s="37"/>
      <c r="M260" s="186"/>
      <c r="N260" s="187"/>
      <c r="O260" s="75"/>
      <c r="P260" s="75"/>
      <c r="Q260" s="75"/>
      <c r="R260" s="75"/>
      <c r="S260" s="75"/>
      <c r="T260" s="7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T260" s="17" t="s">
        <v>136</v>
      </c>
      <c r="AU260" s="17" t="s">
        <v>88</v>
      </c>
    </row>
    <row r="261" s="13" customFormat="1">
      <c r="A261" s="13"/>
      <c r="B261" s="188"/>
      <c r="C261" s="13"/>
      <c r="D261" s="189" t="s">
        <v>157</v>
      </c>
      <c r="E261" s="190" t="s">
        <v>1</v>
      </c>
      <c r="F261" s="191" t="s">
        <v>408</v>
      </c>
      <c r="G261" s="13"/>
      <c r="H261" s="192">
        <v>2</v>
      </c>
      <c r="I261" s="193"/>
      <c r="J261" s="13"/>
      <c r="K261" s="13"/>
      <c r="L261" s="188"/>
      <c r="M261" s="194"/>
      <c r="N261" s="195"/>
      <c r="O261" s="195"/>
      <c r="P261" s="195"/>
      <c r="Q261" s="195"/>
      <c r="R261" s="195"/>
      <c r="S261" s="195"/>
      <c r="T261" s="196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190" t="s">
        <v>157</v>
      </c>
      <c r="AU261" s="190" t="s">
        <v>88</v>
      </c>
      <c r="AV261" s="13" t="s">
        <v>88</v>
      </c>
      <c r="AW261" s="13" t="s">
        <v>33</v>
      </c>
      <c r="AX261" s="13" t="s">
        <v>86</v>
      </c>
      <c r="AY261" s="190" t="s">
        <v>127</v>
      </c>
    </row>
    <row r="262" s="2" customFormat="1" ht="24.15" customHeight="1">
      <c r="A262" s="36"/>
      <c r="B262" s="169"/>
      <c r="C262" s="170" t="s">
        <v>409</v>
      </c>
      <c r="D262" s="170" t="s">
        <v>129</v>
      </c>
      <c r="E262" s="171" t="s">
        <v>410</v>
      </c>
      <c r="F262" s="172" t="s">
        <v>411</v>
      </c>
      <c r="G262" s="173" t="s">
        <v>177</v>
      </c>
      <c r="H262" s="174">
        <v>7</v>
      </c>
      <c r="I262" s="175"/>
      <c r="J262" s="176">
        <f>ROUND(I262*H262,2)</f>
        <v>0</v>
      </c>
      <c r="K262" s="172" t="s">
        <v>133</v>
      </c>
      <c r="L262" s="37"/>
      <c r="M262" s="177" t="s">
        <v>1</v>
      </c>
      <c r="N262" s="178" t="s">
        <v>43</v>
      </c>
      <c r="O262" s="75"/>
      <c r="P262" s="179">
        <f>O262*H262</f>
        <v>0</v>
      </c>
      <c r="Q262" s="179">
        <v>0.0035400000000000002</v>
      </c>
      <c r="R262" s="179">
        <f>Q262*H262</f>
        <v>0.02478</v>
      </c>
      <c r="S262" s="179">
        <v>0</v>
      </c>
      <c r="T262" s="180">
        <f>S262*H262</f>
        <v>0</v>
      </c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R262" s="181" t="s">
        <v>134</v>
      </c>
      <c r="AT262" s="181" t="s">
        <v>129</v>
      </c>
      <c r="AU262" s="181" t="s">
        <v>88</v>
      </c>
      <c r="AY262" s="17" t="s">
        <v>127</v>
      </c>
      <c r="BE262" s="182">
        <f>IF(N262="základní",J262,0)</f>
        <v>0</v>
      </c>
      <c r="BF262" s="182">
        <f>IF(N262="snížená",J262,0)</f>
        <v>0</v>
      </c>
      <c r="BG262" s="182">
        <f>IF(N262="zákl. přenesená",J262,0)</f>
        <v>0</v>
      </c>
      <c r="BH262" s="182">
        <f>IF(N262="sníž. přenesená",J262,0)</f>
        <v>0</v>
      </c>
      <c r="BI262" s="182">
        <f>IF(N262="nulová",J262,0)</f>
        <v>0</v>
      </c>
      <c r="BJ262" s="17" t="s">
        <v>86</v>
      </c>
      <c r="BK262" s="182">
        <f>ROUND(I262*H262,2)</f>
        <v>0</v>
      </c>
      <c r="BL262" s="17" t="s">
        <v>134</v>
      </c>
      <c r="BM262" s="181" t="s">
        <v>412</v>
      </c>
    </row>
    <row r="263" s="2" customFormat="1">
      <c r="A263" s="36"/>
      <c r="B263" s="37"/>
      <c r="C263" s="36"/>
      <c r="D263" s="183" t="s">
        <v>136</v>
      </c>
      <c r="E263" s="36"/>
      <c r="F263" s="184" t="s">
        <v>413</v>
      </c>
      <c r="G263" s="36"/>
      <c r="H263" s="36"/>
      <c r="I263" s="185"/>
      <c r="J263" s="36"/>
      <c r="K263" s="36"/>
      <c r="L263" s="37"/>
      <c r="M263" s="186"/>
      <c r="N263" s="187"/>
      <c r="O263" s="75"/>
      <c r="P263" s="75"/>
      <c r="Q263" s="75"/>
      <c r="R263" s="75"/>
      <c r="S263" s="75"/>
      <c r="T263" s="7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T263" s="17" t="s">
        <v>136</v>
      </c>
      <c r="AU263" s="17" t="s">
        <v>88</v>
      </c>
    </row>
    <row r="264" s="2" customFormat="1" ht="33" customHeight="1">
      <c r="A264" s="36"/>
      <c r="B264" s="169"/>
      <c r="C264" s="170" t="s">
        <v>414</v>
      </c>
      <c r="D264" s="170" t="s">
        <v>129</v>
      </c>
      <c r="E264" s="171" t="s">
        <v>415</v>
      </c>
      <c r="F264" s="172" t="s">
        <v>416</v>
      </c>
      <c r="G264" s="173" t="s">
        <v>177</v>
      </c>
      <c r="H264" s="174">
        <v>6.5</v>
      </c>
      <c r="I264" s="175"/>
      <c r="J264" s="176">
        <f>ROUND(I264*H264,2)</f>
        <v>0</v>
      </c>
      <c r="K264" s="172" t="s">
        <v>133</v>
      </c>
      <c r="L264" s="37"/>
      <c r="M264" s="177" t="s">
        <v>1</v>
      </c>
      <c r="N264" s="178" t="s">
        <v>43</v>
      </c>
      <c r="O264" s="75"/>
      <c r="P264" s="179">
        <f>O264*H264</f>
        <v>0</v>
      </c>
      <c r="Q264" s="179">
        <v>0.16850000000000001</v>
      </c>
      <c r="R264" s="179">
        <f>Q264*H264</f>
        <v>1.0952500000000001</v>
      </c>
      <c r="S264" s="179">
        <v>0</v>
      </c>
      <c r="T264" s="180">
        <f>S264*H264</f>
        <v>0</v>
      </c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R264" s="181" t="s">
        <v>134</v>
      </c>
      <c r="AT264" s="181" t="s">
        <v>129</v>
      </c>
      <c r="AU264" s="181" t="s">
        <v>88</v>
      </c>
      <c r="AY264" s="17" t="s">
        <v>127</v>
      </c>
      <c r="BE264" s="182">
        <f>IF(N264="základní",J264,0)</f>
        <v>0</v>
      </c>
      <c r="BF264" s="182">
        <f>IF(N264="snížená",J264,0)</f>
        <v>0</v>
      </c>
      <c r="BG264" s="182">
        <f>IF(N264="zákl. přenesená",J264,0)</f>
        <v>0</v>
      </c>
      <c r="BH264" s="182">
        <f>IF(N264="sníž. přenesená",J264,0)</f>
        <v>0</v>
      </c>
      <c r="BI264" s="182">
        <f>IF(N264="nulová",J264,0)</f>
        <v>0</v>
      </c>
      <c r="BJ264" s="17" t="s">
        <v>86</v>
      </c>
      <c r="BK264" s="182">
        <f>ROUND(I264*H264,2)</f>
        <v>0</v>
      </c>
      <c r="BL264" s="17" t="s">
        <v>134</v>
      </c>
      <c r="BM264" s="181" t="s">
        <v>417</v>
      </c>
    </row>
    <row r="265" s="2" customFormat="1">
      <c r="A265" s="36"/>
      <c r="B265" s="37"/>
      <c r="C265" s="36"/>
      <c r="D265" s="183" t="s">
        <v>136</v>
      </c>
      <c r="E265" s="36"/>
      <c r="F265" s="184" t="s">
        <v>418</v>
      </c>
      <c r="G265" s="36"/>
      <c r="H265" s="36"/>
      <c r="I265" s="185"/>
      <c r="J265" s="36"/>
      <c r="K265" s="36"/>
      <c r="L265" s="37"/>
      <c r="M265" s="186"/>
      <c r="N265" s="187"/>
      <c r="O265" s="75"/>
      <c r="P265" s="75"/>
      <c r="Q265" s="75"/>
      <c r="R265" s="75"/>
      <c r="S265" s="75"/>
      <c r="T265" s="7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T265" s="17" t="s">
        <v>136</v>
      </c>
      <c r="AU265" s="17" t="s">
        <v>88</v>
      </c>
    </row>
    <row r="266" s="2" customFormat="1" ht="16.5" customHeight="1">
      <c r="A266" s="36"/>
      <c r="B266" s="169"/>
      <c r="C266" s="197" t="s">
        <v>419</v>
      </c>
      <c r="D266" s="197" t="s">
        <v>216</v>
      </c>
      <c r="E266" s="198" t="s">
        <v>420</v>
      </c>
      <c r="F266" s="199" t="s">
        <v>421</v>
      </c>
      <c r="G266" s="200" t="s">
        <v>177</v>
      </c>
      <c r="H266" s="201">
        <v>6.6299999999999999</v>
      </c>
      <c r="I266" s="202"/>
      <c r="J266" s="203">
        <f>ROUND(I266*H266,2)</f>
        <v>0</v>
      </c>
      <c r="K266" s="199" t="s">
        <v>133</v>
      </c>
      <c r="L266" s="204"/>
      <c r="M266" s="205" t="s">
        <v>1</v>
      </c>
      <c r="N266" s="206" t="s">
        <v>43</v>
      </c>
      <c r="O266" s="75"/>
      <c r="P266" s="179">
        <f>O266*H266</f>
        <v>0</v>
      </c>
      <c r="Q266" s="179">
        <v>0.080000000000000002</v>
      </c>
      <c r="R266" s="179">
        <f>Q266*H266</f>
        <v>0.53039999999999998</v>
      </c>
      <c r="S266" s="179">
        <v>0</v>
      </c>
      <c r="T266" s="180">
        <f>S266*H266</f>
        <v>0</v>
      </c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R266" s="181" t="s">
        <v>169</v>
      </c>
      <c r="AT266" s="181" t="s">
        <v>216</v>
      </c>
      <c r="AU266" s="181" t="s">
        <v>88</v>
      </c>
      <c r="AY266" s="17" t="s">
        <v>127</v>
      </c>
      <c r="BE266" s="182">
        <f>IF(N266="základní",J266,0)</f>
        <v>0</v>
      </c>
      <c r="BF266" s="182">
        <f>IF(N266="snížená",J266,0)</f>
        <v>0</v>
      </c>
      <c r="BG266" s="182">
        <f>IF(N266="zákl. přenesená",J266,0)</f>
        <v>0</v>
      </c>
      <c r="BH266" s="182">
        <f>IF(N266="sníž. přenesená",J266,0)</f>
        <v>0</v>
      </c>
      <c r="BI266" s="182">
        <f>IF(N266="nulová",J266,0)</f>
        <v>0</v>
      </c>
      <c r="BJ266" s="17" t="s">
        <v>86</v>
      </c>
      <c r="BK266" s="182">
        <f>ROUND(I266*H266,2)</f>
        <v>0</v>
      </c>
      <c r="BL266" s="17" t="s">
        <v>134</v>
      </c>
      <c r="BM266" s="181" t="s">
        <v>422</v>
      </c>
    </row>
    <row r="267" s="13" customFormat="1">
      <c r="A267" s="13"/>
      <c r="B267" s="188"/>
      <c r="C267" s="13"/>
      <c r="D267" s="189" t="s">
        <v>157</v>
      </c>
      <c r="E267" s="13"/>
      <c r="F267" s="191" t="s">
        <v>423</v>
      </c>
      <c r="G267" s="13"/>
      <c r="H267" s="192">
        <v>6.6299999999999999</v>
      </c>
      <c r="I267" s="193"/>
      <c r="J267" s="13"/>
      <c r="K267" s="13"/>
      <c r="L267" s="188"/>
      <c r="M267" s="194"/>
      <c r="N267" s="195"/>
      <c r="O267" s="195"/>
      <c r="P267" s="195"/>
      <c r="Q267" s="195"/>
      <c r="R267" s="195"/>
      <c r="S267" s="195"/>
      <c r="T267" s="196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190" t="s">
        <v>157</v>
      </c>
      <c r="AU267" s="190" t="s">
        <v>88</v>
      </c>
      <c r="AV267" s="13" t="s">
        <v>88</v>
      </c>
      <c r="AW267" s="13" t="s">
        <v>3</v>
      </c>
      <c r="AX267" s="13" t="s">
        <v>86</v>
      </c>
      <c r="AY267" s="190" t="s">
        <v>127</v>
      </c>
    </row>
    <row r="268" s="2" customFormat="1" ht="33" customHeight="1">
      <c r="A268" s="36"/>
      <c r="B268" s="169"/>
      <c r="C268" s="170" t="s">
        <v>424</v>
      </c>
      <c r="D268" s="170" t="s">
        <v>129</v>
      </c>
      <c r="E268" s="171" t="s">
        <v>425</v>
      </c>
      <c r="F268" s="172" t="s">
        <v>426</v>
      </c>
      <c r="G268" s="173" t="s">
        <v>177</v>
      </c>
      <c r="H268" s="174">
        <v>446</v>
      </c>
      <c r="I268" s="175"/>
      <c r="J268" s="176">
        <f>ROUND(I268*H268,2)</f>
        <v>0</v>
      </c>
      <c r="K268" s="172" t="s">
        <v>133</v>
      </c>
      <c r="L268" s="37"/>
      <c r="M268" s="177" t="s">
        <v>1</v>
      </c>
      <c r="N268" s="178" t="s">
        <v>43</v>
      </c>
      <c r="O268" s="75"/>
      <c r="P268" s="179">
        <f>O268*H268</f>
        <v>0</v>
      </c>
      <c r="Q268" s="179">
        <v>0.14041999999999999</v>
      </c>
      <c r="R268" s="179">
        <f>Q268*H268</f>
        <v>62.627319999999997</v>
      </c>
      <c r="S268" s="179">
        <v>0</v>
      </c>
      <c r="T268" s="180">
        <f>S268*H268</f>
        <v>0</v>
      </c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R268" s="181" t="s">
        <v>134</v>
      </c>
      <c r="AT268" s="181" t="s">
        <v>129</v>
      </c>
      <c r="AU268" s="181" t="s">
        <v>88</v>
      </c>
      <c r="AY268" s="17" t="s">
        <v>127</v>
      </c>
      <c r="BE268" s="182">
        <f>IF(N268="základní",J268,0)</f>
        <v>0</v>
      </c>
      <c r="BF268" s="182">
        <f>IF(N268="snížená",J268,0)</f>
        <v>0</v>
      </c>
      <c r="BG268" s="182">
        <f>IF(N268="zákl. přenesená",J268,0)</f>
        <v>0</v>
      </c>
      <c r="BH268" s="182">
        <f>IF(N268="sníž. přenesená",J268,0)</f>
        <v>0</v>
      </c>
      <c r="BI268" s="182">
        <f>IF(N268="nulová",J268,0)</f>
        <v>0</v>
      </c>
      <c r="BJ268" s="17" t="s">
        <v>86</v>
      </c>
      <c r="BK268" s="182">
        <f>ROUND(I268*H268,2)</f>
        <v>0</v>
      </c>
      <c r="BL268" s="17" t="s">
        <v>134</v>
      </c>
      <c r="BM268" s="181" t="s">
        <v>427</v>
      </c>
    </row>
    <row r="269" s="2" customFormat="1">
      <c r="A269" s="36"/>
      <c r="B269" s="37"/>
      <c r="C269" s="36"/>
      <c r="D269" s="183" t="s">
        <v>136</v>
      </c>
      <c r="E269" s="36"/>
      <c r="F269" s="184" t="s">
        <v>428</v>
      </c>
      <c r="G269" s="36"/>
      <c r="H269" s="36"/>
      <c r="I269" s="185"/>
      <c r="J269" s="36"/>
      <c r="K269" s="36"/>
      <c r="L269" s="37"/>
      <c r="M269" s="186"/>
      <c r="N269" s="187"/>
      <c r="O269" s="75"/>
      <c r="P269" s="75"/>
      <c r="Q269" s="75"/>
      <c r="R269" s="75"/>
      <c r="S269" s="75"/>
      <c r="T269" s="7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T269" s="17" t="s">
        <v>136</v>
      </c>
      <c r="AU269" s="17" t="s">
        <v>88</v>
      </c>
    </row>
    <row r="270" s="13" customFormat="1">
      <c r="A270" s="13"/>
      <c r="B270" s="188"/>
      <c r="C270" s="13"/>
      <c r="D270" s="189" t="s">
        <v>157</v>
      </c>
      <c r="E270" s="190" t="s">
        <v>1</v>
      </c>
      <c r="F270" s="191" t="s">
        <v>429</v>
      </c>
      <c r="G270" s="13"/>
      <c r="H270" s="192">
        <v>446</v>
      </c>
      <c r="I270" s="193"/>
      <c r="J270" s="13"/>
      <c r="K270" s="13"/>
      <c r="L270" s="188"/>
      <c r="M270" s="194"/>
      <c r="N270" s="195"/>
      <c r="O270" s="195"/>
      <c r="P270" s="195"/>
      <c r="Q270" s="195"/>
      <c r="R270" s="195"/>
      <c r="S270" s="195"/>
      <c r="T270" s="196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190" t="s">
        <v>157</v>
      </c>
      <c r="AU270" s="190" t="s">
        <v>88</v>
      </c>
      <c r="AV270" s="13" t="s">
        <v>88</v>
      </c>
      <c r="AW270" s="13" t="s">
        <v>33</v>
      </c>
      <c r="AX270" s="13" t="s">
        <v>86</v>
      </c>
      <c r="AY270" s="190" t="s">
        <v>127</v>
      </c>
    </row>
    <row r="271" s="2" customFormat="1" ht="16.5" customHeight="1">
      <c r="A271" s="36"/>
      <c r="B271" s="169"/>
      <c r="C271" s="197" t="s">
        <v>430</v>
      </c>
      <c r="D271" s="197" t="s">
        <v>216</v>
      </c>
      <c r="E271" s="198" t="s">
        <v>431</v>
      </c>
      <c r="F271" s="199" t="s">
        <v>432</v>
      </c>
      <c r="G271" s="200" t="s">
        <v>177</v>
      </c>
      <c r="H271" s="201">
        <v>454.92000000000002</v>
      </c>
      <c r="I271" s="202"/>
      <c r="J271" s="203">
        <f>ROUND(I271*H271,2)</f>
        <v>0</v>
      </c>
      <c r="K271" s="199" t="s">
        <v>133</v>
      </c>
      <c r="L271" s="204"/>
      <c r="M271" s="205" t="s">
        <v>1</v>
      </c>
      <c r="N271" s="206" t="s">
        <v>43</v>
      </c>
      <c r="O271" s="75"/>
      <c r="P271" s="179">
        <f>O271*H271</f>
        <v>0</v>
      </c>
      <c r="Q271" s="179">
        <v>0.035999999999999997</v>
      </c>
      <c r="R271" s="179">
        <f>Q271*H271</f>
        <v>16.377119999999998</v>
      </c>
      <c r="S271" s="179">
        <v>0</v>
      </c>
      <c r="T271" s="180">
        <f>S271*H271</f>
        <v>0</v>
      </c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R271" s="181" t="s">
        <v>169</v>
      </c>
      <c r="AT271" s="181" t="s">
        <v>216</v>
      </c>
      <c r="AU271" s="181" t="s">
        <v>88</v>
      </c>
      <c r="AY271" s="17" t="s">
        <v>127</v>
      </c>
      <c r="BE271" s="182">
        <f>IF(N271="základní",J271,0)</f>
        <v>0</v>
      </c>
      <c r="BF271" s="182">
        <f>IF(N271="snížená",J271,0)</f>
        <v>0</v>
      </c>
      <c r="BG271" s="182">
        <f>IF(N271="zákl. přenesená",J271,0)</f>
        <v>0</v>
      </c>
      <c r="BH271" s="182">
        <f>IF(N271="sníž. přenesená",J271,0)</f>
        <v>0</v>
      </c>
      <c r="BI271" s="182">
        <f>IF(N271="nulová",J271,0)</f>
        <v>0</v>
      </c>
      <c r="BJ271" s="17" t="s">
        <v>86</v>
      </c>
      <c r="BK271" s="182">
        <f>ROUND(I271*H271,2)</f>
        <v>0</v>
      </c>
      <c r="BL271" s="17" t="s">
        <v>134</v>
      </c>
      <c r="BM271" s="181" t="s">
        <v>433</v>
      </c>
    </row>
    <row r="272" s="13" customFormat="1">
      <c r="A272" s="13"/>
      <c r="B272" s="188"/>
      <c r="C272" s="13"/>
      <c r="D272" s="189" t="s">
        <v>157</v>
      </c>
      <c r="E272" s="13"/>
      <c r="F272" s="191" t="s">
        <v>434</v>
      </c>
      <c r="G272" s="13"/>
      <c r="H272" s="192">
        <v>454.92000000000002</v>
      </c>
      <c r="I272" s="193"/>
      <c r="J272" s="13"/>
      <c r="K272" s="13"/>
      <c r="L272" s="188"/>
      <c r="M272" s="194"/>
      <c r="N272" s="195"/>
      <c r="O272" s="195"/>
      <c r="P272" s="195"/>
      <c r="Q272" s="195"/>
      <c r="R272" s="195"/>
      <c r="S272" s="195"/>
      <c r="T272" s="196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190" t="s">
        <v>157</v>
      </c>
      <c r="AU272" s="190" t="s">
        <v>88</v>
      </c>
      <c r="AV272" s="13" t="s">
        <v>88</v>
      </c>
      <c r="AW272" s="13" t="s">
        <v>3</v>
      </c>
      <c r="AX272" s="13" t="s">
        <v>86</v>
      </c>
      <c r="AY272" s="190" t="s">
        <v>127</v>
      </c>
    </row>
    <row r="273" s="2" customFormat="1" ht="24.15" customHeight="1">
      <c r="A273" s="36"/>
      <c r="B273" s="169"/>
      <c r="C273" s="170" t="s">
        <v>435</v>
      </c>
      <c r="D273" s="170" t="s">
        <v>129</v>
      </c>
      <c r="E273" s="171" t="s">
        <v>436</v>
      </c>
      <c r="F273" s="172" t="s">
        <v>437</v>
      </c>
      <c r="G273" s="173" t="s">
        <v>177</v>
      </c>
      <c r="H273" s="174">
        <v>15</v>
      </c>
      <c r="I273" s="175"/>
      <c r="J273" s="176">
        <f>ROUND(I273*H273,2)</f>
        <v>0</v>
      </c>
      <c r="K273" s="172" t="s">
        <v>133</v>
      </c>
      <c r="L273" s="37"/>
      <c r="M273" s="177" t="s">
        <v>1</v>
      </c>
      <c r="N273" s="178" t="s">
        <v>43</v>
      </c>
      <c r="O273" s="75"/>
      <c r="P273" s="179">
        <f>O273*H273</f>
        <v>0</v>
      </c>
      <c r="Q273" s="179">
        <v>0.34612999999999999</v>
      </c>
      <c r="R273" s="179">
        <f>Q273*H273</f>
        <v>5.1919500000000003</v>
      </c>
      <c r="S273" s="179">
        <v>0</v>
      </c>
      <c r="T273" s="180">
        <f>S273*H273</f>
        <v>0</v>
      </c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R273" s="181" t="s">
        <v>134</v>
      </c>
      <c r="AT273" s="181" t="s">
        <v>129</v>
      </c>
      <c r="AU273" s="181" t="s">
        <v>88</v>
      </c>
      <c r="AY273" s="17" t="s">
        <v>127</v>
      </c>
      <c r="BE273" s="182">
        <f>IF(N273="základní",J273,0)</f>
        <v>0</v>
      </c>
      <c r="BF273" s="182">
        <f>IF(N273="snížená",J273,0)</f>
        <v>0</v>
      </c>
      <c r="BG273" s="182">
        <f>IF(N273="zákl. přenesená",J273,0)</f>
        <v>0</v>
      </c>
      <c r="BH273" s="182">
        <f>IF(N273="sníž. přenesená",J273,0)</f>
        <v>0</v>
      </c>
      <c r="BI273" s="182">
        <f>IF(N273="nulová",J273,0)</f>
        <v>0</v>
      </c>
      <c r="BJ273" s="17" t="s">
        <v>86</v>
      </c>
      <c r="BK273" s="182">
        <f>ROUND(I273*H273,2)</f>
        <v>0</v>
      </c>
      <c r="BL273" s="17" t="s">
        <v>134</v>
      </c>
      <c r="BM273" s="181" t="s">
        <v>438</v>
      </c>
    </row>
    <row r="274" s="2" customFormat="1">
      <c r="A274" s="36"/>
      <c r="B274" s="37"/>
      <c r="C274" s="36"/>
      <c r="D274" s="183" t="s">
        <v>136</v>
      </c>
      <c r="E274" s="36"/>
      <c r="F274" s="184" t="s">
        <v>439</v>
      </c>
      <c r="G274" s="36"/>
      <c r="H274" s="36"/>
      <c r="I274" s="185"/>
      <c r="J274" s="36"/>
      <c r="K274" s="36"/>
      <c r="L274" s="37"/>
      <c r="M274" s="186"/>
      <c r="N274" s="187"/>
      <c r="O274" s="75"/>
      <c r="P274" s="75"/>
      <c r="Q274" s="75"/>
      <c r="R274" s="75"/>
      <c r="S274" s="75"/>
      <c r="T274" s="7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T274" s="17" t="s">
        <v>136</v>
      </c>
      <c r="AU274" s="17" t="s">
        <v>88</v>
      </c>
    </row>
    <row r="275" s="2" customFormat="1" ht="16.5" customHeight="1">
      <c r="A275" s="36"/>
      <c r="B275" s="169"/>
      <c r="C275" s="197" t="s">
        <v>440</v>
      </c>
      <c r="D275" s="197" t="s">
        <v>216</v>
      </c>
      <c r="E275" s="198" t="s">
        <v>441</v>
      </c>
      <c r="F275" s="199" t="s">
        <v>442</v>
      </c>
      <c r="G275" s="200" t="s">
        <v>177</v>
      </c>
      <c r="H275" s="201">
        <v>13.26</v>
      </c>
      <c r="I275" s="202"/>
      <c r="J275" s="203">
        <f>ROUND(I275*H275,2)</f>
        <v>0</v>
      </c>
      <c r="K275" s="199" t="s">
        <v>133</v>
      </c>
      <c r="L275" s="204"/>
      <c r="M275" s="205" t="s">
        <v>1</v>
      </c>
      <c r="N275" s="206" t="s">
        <v>43</v>
      </c>
      <c r="O275" s="75"/>
      <c r="P275" s="179">
        <f>O275*H275</f>
        <v>0</v>
      </c>
      <c r="Q275" s="179">
        <v>0.22500000000000001</v>
      </c>
      <c r="R275" s="179">
        <f>Q275*H275</f>
        <v>2.9834999999999998</v>
      </c>
      <c r="S275" s="179">
        <v>0</v>
      </c>
      <c r="T275" s="180">
        <f>S275*H275</f>
        <v>0</v>
      </c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R275" s="181" t="s">
        <v>169</v>
      </c>
      <c r="AT275" s="181" t="s">
        <v>216</v>
      </c>
      <c r="AU275" s="181" t="s">
        <v>88</v>
      </c>
      <c r="AY275" s="17" t="s">
        <v>127</v>
      </c>
      <c r="BE275" s="182">
        <f>IF(N275="základní",J275,0)</f>
        <v>0</v>
      </c>
      <c r="BF275" s="182">
        <f>IF(N275="snížená",J275,0)</f>
        <v>0</v>
      </c>
      <c r="BG275" s="182">
        <f>IF(N275="zákl. přenesená",J275,0)</f>
        <v>0</v>
      </c>
      <c r="BH275" s="182">
        <f>IF(N275="sníž. přenesená",J275,0)</f>
        <v>0</v>
      </c>
      <c r="BI275" s="182">
        <f>IF(N275="nulová",J275,0)</f>
        <v>0</v>
      </c>
      <c r="BJ275" s="17" t="s">
        <v>86</v>
      </c>
      <c r="BK275" s="182">
        <f>ROUND(I275*H275,2)</f>
        <v>0</v>
      </c>
      <c r="BL275" s="17" t="s">
        <v>134</v>
      </c>
      <c r="BM275" s="181" t="s">
        <v>443</v>
      </c>
    </row>
    <row r="276" s="13" customFormat="1">
      <c r="A276" s="13"/>
      <c r="B276" s="188"/>
      <c r="C276" s="13"/>
      <c r="D276" s="189" t="s">
        <v>157</v>
      </c>
      <c r="E276" s="13"/>
      <c r="F276" s="191" t="s">
        <v>444</v>
      </c>
      <c r="G276" s="13"/>
      <c r="H276" s="192">
        <v>13.26</v>
      </c>
      <c r="I276" s="193"/>
      <c r="J276" s="13"/>
      <c r="K276" s="13"/>
      <c r="L276" s="188"/>
      <c r="M276" s="194"/>
      <c r="N276" s="195"/>
      <c r="O276" s="195"/>
      <c r="P276" s="195"/>
      <c r="Q276" s="195"/>
      <c r="R276" s="195"/>
      <c r="S276" s="195"/>
      <c r="T276" s="196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190" t="s">
        <v>157</v>
      </c>
      <c r="AU276" s="190" t="s">
        <v>88</v>
      </c>
      <c r="AV276" s="13" t="s">
        <v>88</v>
      </c>
      <c r="AW276" s="13" t="s">
        <v>3</v>
      </c>
      <c r="AX276" s="13" t="s">
        <v>86</v>
      </c>
      <c r="AY276" s="190" t="s">
        <v>127</v>
      </c>
    </row>
    <row r="277" s="2" customFormat="1" ht="21.75" customHeight="1">
      <c r="A277" s="36"/>
      <c r="B277" s="169"/>
      <c r="C277" s="197" t="s">
        <v>445</v>
      </c>
      <c r="D277" s="197" t="s">
        <v>216</v>
      </c>
      <c r="E277" s="198" t="s">
        <v>446</v>
      </c>
      <c r="F277" s="199" t="s">
        <v>447</v>
      </c>
      <c r="G277" s="200" t="s">
        <v>177</v>
      </c>
      <c r="H277" s="201">
        <v>2.04</v>
      </c>
      <c r="I277" s="202"/>
      <c r="J277" s="203">
        <f>ROUND(I277*H277,2)</f>
        <v>0</v>
      </c>
      <c r="K277" s="199" t="s">
        <v>133</v>
      </c>
      <c r="L277" s="204"/>
      <c r="M277" s="205" t="s">
        <v>1</v>
      </c>
      <c r="N277" s="206" t="s">
        <v>43</v>
      </c>
      <c r="O277" s="75"/>
      <c r="P277" s="179">
        <f>O277*H277</f>
        <v>0</v>
      </c>
      <c r="Q277" s="179">
        <v>0.14999999999999999</v>
      </c>
      <c r="R277" s="179">
        <f>Q277*H277</f>
        <v>0.30599999999999999</v>
      </c>
      <c r="S277" s="179">
        <v>0</v>
      </c>
      <c r="T277" s="180">
        <f>S277*H277</f>
        <v>0</v>
      </c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R277" s="181" t="s">
        <v>169</v>
      </c>
      <c r="AT277" s="181" t="s">
        <v>216</v>
      </c>
      <c r="AU277" s="181" t="s">
        <v>88</v>
      </c>
      <c r="AY277" s="17" t="s">
        <v>127</v>
      </c>
      <c r="BE277" s="182">
        <f>IF(N277="základní",J277,0)</f>
        <v>0</v>
      </c>
      <c r="BF277" s="182">
        <f>IF(N277="snížená",J277,0)</f>
        <v>0</v>
      </c>
      <c r="BG277" s="182">
        <f>IF(N277="zákl. přenesená",J277,0)</f>
        <v>0</v>
      </c>
      <c r="BH277" s="182">
        <f>IF(N277="sníž. přenesená",J277,0)</f>
        <v>0</v>
      </c>
      <c r="BI277" s="182">
        <f>IF(N277="nulová",J277,0)</f>
        <v>0</v>
      </c>
      <c r="BJ277" s="17" t="s">
        <v>86</v>
      </c>
      <c r="BK277" s="182">
        <f>ROUND(I277*H277,2)</f>
        <v>0</v>
      </c>
      <c r="BL277" s="17" t="s">
        <v>134</v>
      </c>
      <c r="BM277" s="181" t="s">
        <v>448</v>
      </c>
    </row>
    <row r="278" s="13" customFormat="1">
      <c r="A278" s="13"/>
      <c r="B278" s="188"/>
      <c r="C278" s="13"/>
      <c r="D278" s="189" t="s">
        <v>157</v>
      </c>
      <c r="E278" s="13"/>
      <c r="F278" s="191" t="s">
        <v>449</v>
      </c>
      <c r="G278" s="13"/>
      <c r="H278" s="192">
        <v>2.04</v>
      </c>
      <c r="I278" s="193"/>
      <c r="J278" s="13"/>
      <c r="K278" s="13"/>
      <c r="L278" s="188"/>
      <c r="M278" s="194"/>
      <c r="N278" s="195"/>
      <c r="O278" s="195"/>
      <c r="P278" s="195"/>
      <c r="Q278" s="195"/>
      <c r="R278" s="195"/>
      <c r="S278" s="195"/>
      <c r="T278" s="196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190" t="s">
        <v>157</v>
      </c>
      <c r="AU278" s="190" t="s">
        <v>88</v>
      </c>
      <c r="AV278" s="13" t="s">
        <v>88</v>
      </c>
      <c r="AW278" s="13" t="s">
        <v>3</v>
      </c>
      <c r="AX278" s="13" t="s">
        <v>86</v>
      </c>
      <c r="AY278" s="190" t="s">
        <v>127</v>
      </c>
    </row>
    <row r="279" s="2" customFormat="1" ht="33" customHeight="1">
      <c r="A279" s="36"/>
      <c r="B279" s="169"/>
      <c r="C279" s="170" t="s">
        <v>450</v>
      </c>
      <c r="D279" s="170" t="s">
        <v>129</v>
      </c>
      <c r="E279" s="171" t="s">
        <v>451</v>
      </c>
      <c r="F279" s="172" t="s">
        <v>452</v>
      </c>
      <c r="G279" s="173" t="s">
        <v>177</v>
      </c>
      <c r="H279" s="174">
        <v>16</v>
      </c>
      <c r="I279" s="175"/>
      <c r="J279" s="176">
        <f>ROUND(I279*H279,2)</f>
        <v>0</v>
      </c>
      <c r="K279" s="172" t="s">
        <v>133</v>
      </c>
      <c r="L279" s="37"/>
      <c r="M279" s="177" t="s">
        <v>1</v>
      </c>
      <c r="N279" s="178" t="s">
        <v>43</v>
      </c>
      <c r="O279" s="75"/>
      <c r="P279" s="179">
        <f>O279*H279</f>
        <v>0</v>
      </c>
      <c r="Q279" s="179">
        <v>0.00059999999999999995</v>
      </c>
      <c r="R279" s="179">
        <f>Q279*H279</f>
        <v>0.0095999999999999992</v>
      </c>
      <c r="S279" s="179">
        <v>0</v>
      </c>
      <c r="T279" s="180">
        <f>S279*H279</f>
        <v>0</v>
      </c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R279" s="181" t="s">
        <v>134</v>
      </c>
      <c r="AT279" s="181" t="s">
        <v>129</v>
      </c>
      <c r="AU279" s="181" t="s">
        <v>88</v>
      </c>
      <c r="AY279" s="17" t="s">
        <v>127</v>
      </c>
      <c r="BE279" s="182">
        <f>IF(N279="základní",J279,0)</f>
        <v>0</v>
      </c>
      <c r="BF279" s="182">
        <f>IF(N279="snížená",J279,0)</f>
        <v>0</v>
      </c>
      <c r="BG279" s="182">
        <f>IF(N279="zákl. přenesená",J279,0)</f>
        <v>0</v>
      </c>
      <c r="BH279" s="182">
        <f>IF(N279="sníž. přenesená",J279,0)</f>
        <v>0</v>
      </c>
      <c r="BI279" s="182">
        <f>IF(N279="nulová",J279,0)</f>
        <v>0</v>
      </c>
      <c r="BJ279" s="17" t="s">
        <v>86</v>
      </c>
      <c r="BK279" s="182">
        <f>ROUND(I279*H279,2)</f>
        <v>0</v>
      </c>
      <c r="BL279" s="17" t="s">
        <v>134</v>
      </c>
      <c r="BM279" s="181" t="s">
        <v>453</v>
      </c>
    </row>
    <row r="280" s="2" customFormat="1">
      <c r="A280" s="36"/>
      <c r="B280" s="37"/>
      <c r="C280" s="36"/>
      <c r="D280" s="183" t="s">
        <v>136</v>
      </c>
      <c r="E280" s="36"/>
      <c r="F280" s="184" t="s">
        <v>454</v>
      </c>
      <c r="G280" s="36"/>
      <c r="H280" s="36"/>
      <c r="I280" s="185"/>
      <c r="J280" s="36"/>
      <c r="K280" s="36"/>
      <c r="L280" s="37"/>
      <c r="M280" s="186"/>
      <c r="N280" s="187"/>
      <c r="O280" s="75"/>
      <c r="P280" s="75"/>
      <c r="Q280" s="75"/>
      <c r="R280" s="75"/>
      <c r="S280" s="75"/>
      <c r="T280" s="7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T280" s="17" t="s">
        <v>136</v>
      </c>
      <c r="AU280" s="17" t="s">
        <v>88</v>
      </c>
    </row>
    <row r="281" s="13" customFormat="1">
      <c r="A281" s="13"/>
      <c r="B281" s="188"/>
      <c r="C281" s="13"/>
      <c r="D281" s="189" t="s">
        <v>157</v>
      </c>
      <c r="E281" s="190" t="s">
        <v>1</v>
      </c>
      <c r="F281" s="191" t="s">
        <v>455</v>
      </c>
      <c r="G281" s="13"/>
      <c r="H281" s="192">
        <v>16</v>
      </c>
      <c r="I281" s="193"/>
      <c r="J281" s="13"/>
      <c r="K281" s="13"/>
      <c r="L281" s="188"/>
      <c r="M281" s="194"/>
      <c r="N281" s="195"/>
      <c r="O281" s="195"/>
      <c r="P281" s="195"/>
      <c r="Q281" s="195"/>
      <c r="R281" s="195"/>
      <c r="S281" s="195"/>
      <c r="T281" s="196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190" t="s">
        <v>157</v>
      </c>
      <c r="AU281" s="190" t="s">
        <v>88</v>
      </c>
      <c r="AV281" s="13" t="s">
        <v>88</v>
      </c>
      <c r="AW281" s="13" t="s">
        <v>33</v>
      </c>
      <c r="AX281" s="13" t="s">
        <v>86</v>
      </c>
      <c r="AY281" s="190" t="s">
        <v>127</v>
      </c>
    </row>
    <row r="282" s="2" customFormat="1" ht="16.5" customHeight="1">
      <c r="A282" s="36"/>
      <c r="B282" s="169"/>
      <c r="C282" s="170" t="s">
        <v>456</v>
      </c>
      <c r="D282" s="170" t="s">
        <v>129</v>
      </c>
      <c r="E282" s="171" t="s">
        <v>457</v>
      </c>
      <c r="F282" s="172" t="s">
        <v>458</v>
      </c>
      <c r="G282" s="173" t="s">
        <v>177</v>
      </c>
      <c r="H282" s="174">
        <v>16</v>
      </c>
      <c r="I282" s="175"/>
      <c r="J282" s="176">
        <f>ROUND(I282*H282,2)</f>
        <v>0</v>
      </c>
      <c r="K282" s="172" t="s">
        <v>133</v>
      </c>
      <c r="L282" s="37"/>
      <c r="M282" s="177" t="s">
        <v>1</v>
      </c>
      <c r="N282" s="178" t="s">
        <v>43</v>
      </c>
      <c r="O282" s="75"/>
      <c r="P282" s="179">
        <f>O282*H282</f>
        <v>0</v>
      </c>
      <c r="Q282" s="179">
        <v>0</v>
      </c>
      <c r="R282" s="179">
        <f>Q282*H282</f>
        <v>0</v>
      </c>
      <c r="S282" s="179">
        <v>0</v>
      </c>
      <c r="T282" s="180">
        <f>S282*H282</f>
        <v>0</v>
      </c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R282" s="181" t="s">
        <v>134</v>
      </c>
      <c r="AT282" s="181" t="s">
        <v>129</v>
      </c>
      <c r="AU282" s="181" t="s">
        <v>88</v>
      </c>
      <c r="AY282" s="17" t="s">
        <v>127</v>
      </c>
      <c r="BE282" s="182">
        <f>IF(N282="základní",J282,0)</f>
        <v>0</v>
      </c>
      <c r="BF282" s="182">
        <f>IF(N282="snížená",J282,0)</f>
        <v>0</v>
      </c>
      <c r="BG282" s="182">
        <f>IF(N282="zákl. přenesená",J282,0)</f>
        <v>0</v>
      </c>
      <c r="BH282" s="182">
        <f>IF(N282="sníž. přenesená",J282,0)</f>
        <v>0</v>
      </c>
      <c r="BI282" s="182">
        <f>IF(N282="nulová",J282,0)</f>
        <v>0</v>
      </c>
      <c r="BJ282" s="17" t="s">
        <v>86</v>
      </c>
      <c r="BK282" s="182">
        <f>ROUND(I282*H282,2)</f>
        <v>0</v>
      </c>
      <c r="BL282" s="17" t="s">
        <v>134</v>
      </c>
      <c r="BM282" s="181" t="s">
        <v>459</v>
      </c>
    </row>
    <row r="283" s="2" customFormat="1">
      <c r="A283" s="36"/>
      <c r="B283" s="37"/>
      <c r="C283" s="36"/>
      <c r="D283" s="183" t="s">
        <v>136</v>
      </c>
      <c r="E283" s="36"/>
      <c r="F283" s="184" t="s">
        <v>460</v>
      </c>
      <c r="G283" s="36"/>
      <c r="H283" s="36"/>
      <c r="I283" s="185"/>
      <c r="J283" s="36"/>
      <c r="K283" s="36"/>
      <c r="L283" s="37"/>
      <c r="M283" s="186"/>
      <c r="N283" s="187"/>
      <c r="O283" s="75"/>
      <c r="P283" s="75"/>
      <c r="Q283" s="75"/>
      <c r="R283" s="75"/>
      <c r="S283" s="75"/>
      <c r="T283" s="7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T283" s="17" t="s">
        <v>136</v>
      </c>
      <c r="AU283" s="17" t="s">
        <v>88</v>
      </c>
    </row>
    <row r="284" s="13" customFormat="1">
      <c r="A284" s="13"/>
      <c r="B284" s="188"/>
      <c r="C284" s="13"/>
      <c r="D284" s="189" t="s">
        <v>157</v>
      </c>
      <c r="E284" s="190" t="s">
        <v>1</v>
      </c>
      <c r="F284" s="191" t="s">
        <v>455</v>
      </c>
      <c r="G284" s="13"/>
      <c r="H284" s="192">
        <v>16</v>
      </c>
      <c r="I284" s="193"/>
      <c r="J284" s="13"/>
      <c r="K284" s="13"/>
      <c r="L284" s="188"/>
      <c r="M284" s="194"/>
      <c r="N284" s="195"/>
      <c r="O284" s="195"/>
      <c r="P284" s="195"/>
      <c r="Q284" s="195"/>
      <c r="R284" s="195"/>
      <c r="S284" s="195"/>
      <c r="T284" s="196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190" t="s">
        <v>157</v>
      </c>
      <c r="AU284" s="190" t="s">
        <v>88</v>
      </c>
      <c r="AV284" s="13" t="s">
        <v>88</v>
      </c>
      <c r="AW284" s="13" t="s">
        <v>33</v>
      </c>
      <c r="AX284" s="13" t="s">
        <v>86</v>
      </c>
      <c r="AY284" s="190" t="s">
        <v>127</v>
      </c>
    </row>
    <row r="285" s="2" customFormat="1" ht="24.15" customHeight="1">
      <c r="A285" s="36"/>
      <c r="B285" s="169"/>
      <c r="C285" s="170" t="s">
        <v>461</v>
      </c>
      <c r="D285" s="170" t="s">
        <v>129</v>
      </c>
      <c r="E285" s="171" t="s">
        <v>462</v>
      </c>
      <c r="F285" s="172" t="s">
        <v>463</v>
      </c>
      <c r="G285" s="173" t="s">
        <v>177</v>
      </c>
      <c r="H285" s="174">
        <v>20</v>
      </c>
      <c r="I285" s="175"/>
      <c r="J285" s="176">
        <f>ROUND(I285*H285,2)</f>
        <v>0</v>
      </c>
      <c r="K285" s="172" t="s">
        <v>133</v>
      </c>
      <c r="L285" s="37"/>
      <c r="M285" s="177" t="s">
        <v>1</v>
      </c>
      <c r="N285" s="178" t="s">
        <v>43</v>
      </c>
      <c r="O285" s="75"/>
      <c r="P285" s="179">
        <f>O285*H285</f>
        <v>0</v>
      </c>
      <c r="Q285" s="179">
        <v>2.0000000000000002E-05</v>
      </c>
      <c r="R285" s="179">
        <f>Q285*H285</f>
        <v>0.00040000000000000002</v>
      </c>
      <c r="S285" s="179">
        <v>0</v>
      </c>
      <c r="T285" s="180">
        <f>S285*H285</f>
        <v>0</v>
      </c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R285" s="181" t="s">
        <v>134</v>
      </c>
      <c r="AT285" s="181" t="s">
        <v>129</v>
      </c>
      <c r="AU285" s="181" t="s">
        <v>88</v>
      </c>
      <c r="AY285" s="17" t="s">
        <v>127</v>
      </c>
      <c r="BE285" s="182">
        <f>IF(N285="základní",J285,0)</f>
        <v>0</v>
      </c>
      <c r="BF285" s="182">
        <f>IF(N285="snížená",J285,0)</f>
        <v>0</v>
      </c>
      <c r="BG285" s="182">
        <f>IF(N285="zákl. přenesená",J285,0)</f>
        <v>0</v>
      </c>
      <c r="BH285" s="182">
        <f>IF(N285="sníž. přenesená",J285,0)</f>
        <v>0</v>
      </c>
      <c r="BI285" s="182">
        <f>IF(N285="nulová",J285,0)</f>
        <v>0</v>
      </c>
      <c r="BJ285" s="17" t="s">
        <v>86</v>
      </c>
      <c r="BK285" s="182">
        <f>ROUND(I285*H285,2)</f>
        <v>0</v>
      </c>
      <c r="BL285" s="17" t="s">
        <v>134</v>
      </c>
      <c r="BM285" s="181" t="s">
        <v>464</v>
      </c>
    </row>
    <row r="286" s="2" customFormat="1">
      <c r="A286" s="36"/>
      <c r="B286" s="37"/>
      <c r="C286" s="36"/>
      <c r="D286" s="183" t="s">
        <v>136</v>
      </c>
      <c r="E286" s="36"/>
      <c r="F286" s="184" t="s">
        <v>465</v>
      </c>
      <c r="G286" s="36"/>
      <c r="H286" s="36"/>
      <c r="I286" s="185"/>
      <c r="J286" s="36"/>
      <c r="K286" s="36"/>
      <c r="L286" s="37"/>
      <c r="M286" s="186"/>
      <c r="N286" s="187"/>
      <c r="O286" s="75"/>
      <c r="P286" s="75"/>
      <c r="Q286" s="75"/>
      <c r="R286" s="75"/>
      <c r="S286" s="75"/>
      <c r="T286" s="7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T286" s="17" t="s">
        <v>136</v>
      </c>
      <c r="AU286" s="17" t="s">
        <v>88</v>
      </c>
    </row>
    <row r="287" s="2" customFormat="1" ht="16.5" customHeight="1">
      <c r="A287" s="36"/>
      <c r="B287" s="169"/>
      <c r="C287" s="170" t="s">
        <v>466</v>
      </c>
      <c r="D287" s="170" t="s">
        <v>129</v>
      </c>
      <c r="E287" s="171" t="s">
        <v>467</v>
      </c>
      <c r="F287" s="172" t="s">
        <v>468</v>
      </c>
      <c r="G287" s="173" t="s">
        <v>132</v>
      </c>
      <c r="H287" s="174">
        <v>1</v>
      </c>
      <c r="I287" s="175"/>
      <c r="J287" s="176">
        <f>ROUND(I287*H287,2)</f>
        <v>0</v>
      </c>
      <c r="K287" s="172" t="s">
        <v>133</v>
      </c>
      <c r="L287" s="37"/>
      <c r="M287" s="177" t="s">
        <v>1</v>
      </c>
      <c r="N287" s="178" t="s">
        <v>43</v>
      </c>
      <c r="O287" s="75"/>
      <c r="P287" s="179">
        <f>O287*H287</f>
        <v>0</v>
      </c>
      <c r="Q287" s="179">
        <v>0.072870000000000004</v>
      </c>
      <c r="R287" s="179">
        <f>Q287*H287</f>
        <v>0.072870000000000004</v>
      </c>
      <c r="S287" s="179">
        <v>0</v>
      </c>
      <c r="T287" s="180">
        <f>S287*H287</f>
        <v>0</v>
      </c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R287" s="181" t="s">
        <v>134</v>
      </c>
      <c r="AT287" s="181" t="s">
        <v>129</v>
      </c>
      <c r="AU287" s="181" t="s">
        <v>88</v>
      </c>
      <c r="AY287" s="17" t="s">
        <v>127</v>
      </c>
      <c r="BE287" s="182">
        <f>IF(N287="základní",J287,0)</f>
        <v>0</v>
      </c>
      <c r="BF287" s="182">
        <f>IF(N287="snížená",J287,0)</f>
        <v>0</v>
      </c>
      <c r="BG287" s="182">
        <f>IF(N287="zákl. přenesená",J287,0)</f>
        <v>0</v>
      </c>
      <c r="BH287" s="182">
        <f>IF(N287="sníž. přenesená",J287,0)</f>
        <v>0</v>
      </c>
      <c r="BI287" s="182">
        <f>IF(N287="nulová",J287,0)</f>
        <v>0</v>
      </c>
      <c r="BJ287" s="17" t="s">
        <v>86</v>
      </c>
      <c r="BK287" s="182">
        <f>ROUND(I287*H287,2)</f>
        <v>0</v>
      </c>
      <c r="BL287" s="17" t="s">
        <v>134</v>
      </c>
      <c r="BM287" s="181" t="s">
        <v>469</v>
      </c>
    </row>
    <row r="288" s="2" customFormat="1">
      <c r="A288" s="36"/>
      <c r="B288" s="37"/>
      <c r="C288" s="36"/>
      <c r="D288" s="183" t="s">
        <v>136</v>
      </c>
      <c r="E288" s="36"/>
      <c r="F288" s="184" t="s">
        <v>470</v>
      </c>
      <c r="G288" s="36"/>
      <c r="H288" s="36"/>
      <c r="I288" s="185"/>
      <c r="J288" s="36"/>
      <c r="K288" s="36"/>
      <c r="L288" s="37"/>
      <c r="M288" s="186"/>
      <c r="N288" s="187"/>
      <c r="O288" s="75"/>
      <c r="P288" s="75"/>
      <c r="Q288" s="75"/>
      <c r="R288" s="75"/>
      <c r="S288" s="75"/>
      <c r="T288" s="7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T288" s="17" t="s">
        <v>136</v>
      </c>
      <c r="AU288" s="17" t="s">
        <v>88</v>
      </c>
    </row>
    <row r="289" s="13" customFormat="1">
      <c r="A289" s="13"/>
      <c r="B289" s="188"/>
      <c r="C289" s="13"/>
      <c r="D289" s="189" t="s">
        <v>157</v>
      </c>
      <c r="E289" s="190" t="s">
        <v>1</v>
      </c>
      <c r="F289" s="191" t="s">
        <v>471</v>
      </c>
      <c r="G289" s="13"/>
      <c r="H289" s="192">
        <v>1</v>
      </c>
      <c r="I289" s="193"/>
      <c r="J289" s="13"/>
      <c r="K289" s="13"/>
      <c r="L289" s="188"/>
      <c r="M289" s="194"/>
      <c r="N289" s="195"/>
      <c r="O289" s="195"/>
      <c r="P289" s="195"/>
      <c r="Q289" s="195"/>
      <c r="R289" s="195"/>
      <c r="S289" s="195"/>
      <c r="T289" s="196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190" t="s">
        <v>157</v>
      </c>
      <c r="AU289" s="190" t="s">
        <v>88</v>
      </c>
      <c r="AV289" s="13" t="s">
        <v>88</v>
      </c>
      <c r="AW289" s="13" t="s">
        <v>33</v>
      </c>
      <c r="AX289" s="13" t="s">
        <v>86</v>
      </c>
      <c r="AY289" s="190" t="s">
        <v>127</v>
      </c>
    </row>
    <row r="290" s="2" customFormat="1" ht="21.75" customHeight="1">
      <c r="A290" s="36"/>
      <c r="B290" s="169"/>
      <c r="C290" s="170" t="s">
        <v>472</v>
      </c>
      <c r="D290" s="170" t="s">
        <v>129</v>
      </c>
      <c r="E290" s="171" t="s">
        <v>473</v>
      </c>
      <c r="F290" s="172" t="s">
        <v>474</v>
      </c>
      <c r="G290" s="173" t="s">
        <v>132</v>
      </c>
      <c r="H290" s="174">
        <v>1</v>
      </c>
      <c r="I290" s="175"/>
      <c r="J290" s="176">
        <f>ROUND(I290*H290,2)</f>
        <v>0</v>
      </c>
      <c r="K290" s="172" t="s">
        <v>133</v>
      </c>
      <c r="L290" s="37"/>
      <c r="M290" s="177" t="s">
        <v>1</v>
      </c>
      <c r="N290" s="178" t="s">
        <v>43</v>
      </c>
      <c r="O290" s="75"/>
      <c r="P290" s="179">
        <f>O290*H290</f>
        <v>0</v>
      </c>
      <c r="Q290" s="179">
        <v>0.35743999999999998</v>
      </c>
      <c r="R290" s="179">
        <f>Q290*H290</f>
        <v>0.35743999999999998</v>
      </c>
      <c r="S290" s="179">
        <v>0</v>
      </c>
      <c r="T290" s="180">
        <f>S290*H290</f>
        <v>0</v>
      </c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R290" s="181" t="s">
        <v>134</v>
      </c>
      <c r="AT290" s="181" t="s">
        <v>129</v>
      </c>
      <c r="AU290" s="181" t="s">
        <v>88</v>
      </c>
      <c r="AY290" s="17" t="s">
        <v>127</v>
      </c>
      <c r="BE290" s="182">
        <f>IF(N290="základní",J290,0)</f>
        <v>0</v>
      </c>
      <c r="BF290" s="182">
        <f>IF(N290="snížená",J290,0)</f>
        <v>0</v>
      </c>
      <c r="BG290" s="182">
        <f>IF(N290="zákl. přenesená",J290,0)</f>
        <v>0</v>
      </c>
      <c r="BH290" s="182">
        <f>IF(N290="sníž. přenesená",J290,0)</f>
        <v>0</v>
      </c>
      <c r="BI290" s="182">
        <f>IF(N290="nulová",J290,0)</f>
        <v>0</v>
      </c>
      <c r="BJ290" s="17" t="s">
        <v>86</v>
      </c>
      <c r="BK290" s="182">
        <f>ROUND(I290*H290,2)</f>
        <v>0</v>
      </c>
      <c r="BL290" s="17" t="s">
        <v>134</v>
      </c>
      <c r="BM290" s="181" t="s">
        <v>475</v>
      </c>
    </row>
    <row r="291" s="2" customFormat="1">
      <c r="A291" s="36"/>
      <c r="B291" s="37"/>
      <c r="C291" s="36"/>
      <c r="D291" s="183" t="s">
        <v>136</v>
      </c>
      <c r="E291" s="36"/>
      <c r="F291" s="184" t="s">
        <v>476</v>
      </c>
      <c r="G291" s="36"/>
      <c r="H291" s="36"/>
      <c r="I291" s="185"/>
      <c r="J291" s="36"/>
      <c r="K291" s="36"/>
      <c r="L291" s="37"/>
      <c r="M291" s="186"/>
      <c r="N291" s="187"/>
      <c r="O291" s="75"/>
      <c r="P291" s="75"/>
      <c r="Q291" s="75"/>
      <c r="R291" s="75"/>
      <c r="S291" s="75"/>
      <c r="T291" s="7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T291" s="17" t="s">
        <v>136</v>
      </c>
      <c r="AU291" s="17" t="s">
        <v>88</v>
      </c>
    </row>
    <row r="292" s="13" customFormat="1">
      <c r="A292" s="13"/>
      <c r="B292" s="188"/>
      <c r="C292" s="13"/>
      <c r="D292" s="189" t="s">
        <v>157</v>
      </c>
      <c r="E292" s="190" t="s">
        <v>1</v>
      </c>
      <c r="F292" s="191" t="s">
        <v>477</v>
      </c>
      <c r="G292" s="13"/>
      <c r="H292" s="192">
        <v>1</v>
      </c>
      <c r="I292" s="193"/>
      <c r="J292" s="13"/>
      <c r="K292" s="13"/>
      <c r="L292" s="188"/>
      <c r="M292" s="194"/>
      <c r="N292" s="195"/>
      <c r="O292" s="195"/>
      <c r="P292" s="195"/>
      <c r="Q292" s="195"/>
      <c r="R292" s="195"/>
      <c r="S292" s="195"/>
      <c r="T292" s="196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190" t="s">
        <v>157</v>
      </c>
      <c r="AU292" s="190" t="s">
        <v>88</v>
      </c>
      <c r="AV292" s="13" t="s">
        <v>88</v>
      </c>
      <c r="AW292" s="13" t="s">
        <v>33</v>
      </c>
      <c r="AX292" s="13" t="s">
        <v>86</v>
      </c>
      <c r="AY292" s="190" t="s">
        <v>127</v>
      </c>
    </row>
    <row r="293" s="2" customFormat="1" ht="24.15" customHeight="1">
      <c r="A293" s="36"/>
      <c r="B293" s="169"/>
      <c r="C293" s="170" t="s">
        <v>478</v>
      </c>
      <c r="D293" s="170" t="s">
        <v>129</v>
      </c>
      <c r="E293" s="171" t="s">
        <v>479</v>
      </c>
      <c r="F293" s="172" t="s">
        <v>480</v>
      </c>
      <c r="G293" s="173" t="s">
        <v>177</v>
      </c>
      <c r="H293" s="174">
        <v>12</v>
      </c>
      <c r="I293" s="175"/>
      <c r="J293" s="176">
        <f>ROUND(I293*H293,2)</f>
        <v>0</v>
      </c>
      <c r="K293" s="172" t="s">
        <v>133</v>
      </c>
      <c r="L293" s="37"/>
      <c r="M293" s="177" t="s">
        <v>1</v>
      </c>
      <c r="N293" s="178" t="s">
        <v>43</v>
      </c>
      <c r="O293" s="75"/>
      <c r="P293" s="179">
        <f>O293*H293</f>
        <v>0</v>
      </c>
      <c r="Q293" s="179">
        <v>0</v>
      </c>
      <c r="R293" s="179">
        <f>Q293*H293</f>
        <v>0</v>
      </c>
      <c r="S293" s="179">
        <v>0.32400000000000001</v>
      </c>
      <c r="T293" s="180">
        <f>S293*H293</f>
        <v>3.8879999999999999</v>
      </c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R293" s="181" t="s">
        <v>134</v>
      </c>
      <c r="AT293" s="181" t="s">
        <v>129</v>
      </c>
      <c r="AU293" s="181" t="s">
        <v>88</v>
      </c>
      <c r="AY293" s="17" t="s">
        <v>127</v>
      </c>
      <c r="BE293" s="182">
        <f>IF(N293="základní",J293,0)</f>
        <v>0</v>
      </c>
      <c r="BF293" s="182">
        <f>IF(N293="snížená",J293,0)</f>
        <v>0</v>
      </c>
      <c r="BG293" s="182">
        <f>IF(N293="zákl. přenesená",J293,0)</f>
        <v>0</v>
      </c>
      <c r="BH293" s="182">
        <f>IF(N293="sníž. přenesená",J293,0)</f>
        <v>0</v>
      </c>
      <c r="BI293" s="182">
        <f>IF(N293="nulová",J293,0)</f>
        <v>0</v>
      </c>
      <c r="BJ293" s="17" t="s">
        <v>86</v>
      </c>
      <c r="BK293" s="182">
        <f>ROUND(I293*H293,2)</f>
        <v>0</v>
      </c>
      <c r="BL293" s="17" t="s">
        <v>134</v>
      </c>
      <c r="BM293" s="181" t="s">
        <v>481</v>
      </c>
    </row>
    <row r="294" s="2" customFormat="1">
      <c r="A294" s="36"/>
      <c r="B294" s="37"/>
      <c r="C294" s="36"/>
      <c r="D294" s="183" t="s">
        <v>136</v>
      </c>
      <c r="E294" s="36"/>
      <c r="F294" s="184" t="s">
        <v>482</v>
      </c>
      <c r="G294" s="36"/>
      <c r="H294" s="36"/>
      <c r="I294" s="185"/>
      <c r="J294" s="36"/>
      <c r="K294" s="36"/>
      <c r="L294" s="37"/>
      <c r="M294" s="186"/>
      <c r="N294" s="187"/>
      <c r="O294" s="75"/>
      <c r="P294" s="75"/>
      <c r="Q294" s="75"/>
      <c r="R294" s="75"/>
      <c r="S294" s="75"/>
      <c r="T294" s="7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T294" s="17" t="s">
        <v>136</v>
      </c>
      <c r="AU294" s="17" t="s">
        <v>88</v>
      </c>
    </row>
    <row r="295" s="2" customFormat="1" ht="16.5" customHeight="1">
      <c r="A295" s="36"/>
      <c r="B295" s="169"/>
      <c r="C295" s="170" t="s">
        <v>483</v>
      </c>
      <c r="D295" s="170" t="s">
        <v>129</v>
      </c>
      <c r="E295" s="171" t="s">
        <v>484</v>
      </c>
      <c r="F295" s="172" t="s">
        <v>485</v>
      </c>
      <c r="G295" s="173" t="s">
        <v>132</v>
      </c>
      <c r="H295" s="174">
        <v>1</v>
      </c>
      <c r="I295" s="175"/>
      <c r="J295" s="176">
        <f>ROUND(I295*H295,2)</f>
        <v>0</v>
      </c>
      <c r="K295" s="172" t="s">
        <v>133</v>
      </c>
      <c r="L295" s="37"/>
      <c r="M295" s="177" t="s">
        <v>1</v>
      </c>
      <c r="N295" s="178" t="s">
        <v>43</v>
      </c>
      <c r="O295" s="75"/>
      <c r="P295" s="179">
        <f>O295*H295</f>
        <v>0</v>
      </c>
      <c r="Q295" s="179">
        <v>0</v>
      </c>
      <c r="R295" s="179">
        <f>Q295*H295</f>
        <v>0</v>
      </c>
      <c r="S295" s="179">
        <v>0.48199999999999998</v>
      </c>
      <c r="T295" s="180">
        <f>S295*H295</f>
        <v>0.48199999999999998</v>
      </c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R295" s="181" t="s">
        <v>134</v>
      </c>
      <c r="AT295" s="181" t="s">
        <v>129</v>
      </c>
      <c r="AU295" s="181" t="s">
        <v>88</v>
      </c>
      <c r="AY295" s="17" t="s">
        <v>127</v>
      </c>
      <c r="BE295" s="182">
        <f>IF(N295="základní",J295,0)</f>
        <v>0</v>
      </c>
      <c r="BF295" s="182">
        <f>IF(N295="snížená",J295,0)</f>
        <v>0</v>
      </c>
      <c r="BG295" s="182">
        <f>IF(N295="zákl. přenesená",J295,0)</f>
        <v>0</v>
      </c>
      <c r="BH295" s="182">
        <f>IF(N295="sníž. přenesená",J295,0)</f>
        <v>0</v>
      </c>
      <c r="BI295" s="182">
        <f>IF(N295="nulová",J295,0)</f>
        <v>0</v>
      </c>
      <c r="BJ295" s="17" t="s">
        <v>86</v>
      </c>
      <c r="BK295" s="182">
        <f>ROUND(I295*H295,2)</f>
        <v>0</v>
      </c>
      <c r="BL295" s="17" t="s">
        <v>134</v>
      </c>
      <c r="BM295" s="181" t="s">
        <v>486</v>
      </c>
    </row>
    <row r="296" s="2" customFormat="1">
      <c r="A296" s="36"/>
      <c r="B296" s="37"/>
      <c r="C296" s="36"/>
      <c r="D296" s="183" t="s">
        <v>136</v>
      </c>
      <c r="E296" s="36"/>
      <c r="F296" s="184" t="s">
        <v>487</v>
      </c>
      <c r="G296" s="36"/>
      <c r="H296" s="36"/>
      <c r="I296" s="185"/>
      <c r="J296" s="36"/>
      <c r="K296" s="36"/>
      <c r="L296" s="37"/>
      <c r="M296" s="186"/>
      <c r="N296" s="187"/>
      <c r="O296" s="75"/>
      <c r="P296" s="75"/>
      <c r="Q296" s="75"/>
      <c r="R296" s="75"/>
      <c r="S296" s="75"/>
      <c r="T296" s="7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T296" s="17" t="s">
        <v>136</v>
      </c>
      <c r="AU296" s="17" t="s">
        <v>88</v>
      </c>
    </row>
    <row r="297" s="13" customFormat="1">
      <c r="A297" s="13"/>
      <c r="B297" s="188"/>
      <c r="C297" s="13"/>
      <c r="D297" s="189" t="s">
        <v>157</v>
      </c>
      <c r="E297" s="190" t="s">
        <v>1</v>
      </c>
      <c r="F297" s="191" t="s">
        <v>477</v>
      </c>
      <c r="G297" s="13"/>
      <c r="H297" s="192">
        <v>1</v>
      </c>
      <c r="I297" s="193"/>
      <c r="J297" s="13"/>
      <c r="K297" s="13"/>
      <c r="L297" s="188"/>
      <c r="M297" s="194"/>
      <c r="N297" s="195"/>
      <c r="O297" s="195"/>
      <c r="P297" s="195"/>
      <c r="Q297" s="195"/>
      <c r="R297" s="195"/>
      <c r="S297" s="195"/>
      <c r="T297" s="196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190" t="s">
        <v>157</v>
      </c>
      <c r="AU297" s="190" t="s">
        <v>88</v>
      </c>
      <c r="AV297" s="13" t="s">
        <v>88</v>
      </c>
      <c r="AW297" s="13" t="s">
        <v>33</v>
      </c>
      <c r="AX297" s="13" t="s">
        <v>86</v>
      </c>
      <c r="AY297" s="190" t="s">
        <v>127</v>
      </c>
    </row>
    <row r="298" s="2" customFormat="1" ht="21.75" customHeight="1">
      <c r="A298" s="36"/>
      <c r="B298" s="169"/>
      <c r="C298" s="170" t="s">
        <v>488</v>
      </c>
      <c r="D298" s="170" t="s">
        <v>129</v>
      </c>
      <c r="E298" s="171" t="s">
        <v>489</v>
      </c>
      <c r="F298" s="172" t="s">
        <v>490</v>
      </c>
      <c r="G298" s="173" t="s">
        <v>132</v>
      </c>
      <c r="H298" s="174">
        <v>1</v>
      </c>
      <c r="I298" s="175"/>
      <c r="J298" s="176">
        <f>ROUND(I298*H298,2)</f>
        <v>0</v>
      </c>
      <c r="K298" s="172" t="s">
        <v>133</v>
      </c>
      <c r="L298" s="37"/>
      <c r="M298" s="177" t="s">
        <v>1</v>
      </c>
      <c r="N298" s="178" t="s">
        <v>43</v>
      </c>
      <c r="O298" s="75"/>
      <c r="P298" s="179">
        <f>O298*H298</f>
        <v>0</v>
      </c>
      <c r="Q298" s="179">
        <v>0</v>
      </c>
      <c r="R298" s="179">
        <f>Q298*H298</f>
        <v>0</v>
      </c>
      <c r="S298" s="179">
        <v>0.086999999999999994</v>
      </c>
      <c r="T298" s="180">
        <f>S298*H298</f>
        <v>0.086999999999999994</v>
      </c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R298" s="181" t="s">
        <v>134</v>
      </c>
      <c r="AT298" s="181" t="s">
        <v>129</v>
      </c>
      <c r="AU298" s="181" t="s">
        <v>88</v>
      </c>
      <c r="AY298" s="17" t="s">
        <v>127</v>
      </c>
      <c r="BE298" s="182">
        <f>IF(N298="základní",J298,0)</f>
        <v>0</v>
      </c>
      <c r="BF298" s="182">
        <f>IF(N298="snížená",J298,0)</f>
        <v>0</v>
      </c>
      <c r="BG298" s="182">
        <f>IF(N298="zákl. přenesená",J298,0)</f>
        <v>0</v>
      </c>
      <c r="BH298" s="182">
        <f>IF(N298="sníž. přenesená",J298,0)</f>
        <v>0</v>
      </c>
      <c r="BI298" s="182">
        <f>IF(N298="nulová",J298,0)</f>
        <v>0</v>
      </c>
      <c r="BJ298" s="17" t="s">
        <v>86</v>
      </c>
      <c r="BK298" s="182">
        <f>ROUND(I298*H298,2)</f>
        <v>0</v>
      </c>
      <c r="BL298" s="17" t="s">
        <v>134</v>
      </c>
      <c r="BM298" s="181" t="s">
        <v>491</v>
      </c>
    </row>
    <row r="299" s="2" customFormat="1">
      <c r="A299" s="36"/>
      <c r="B299" s="37"/>
      <c r="C299" s="36"/>
      <c r="D299" s="183" t="s">
        <v>136</v>
      </c>
      <c r="E299" s="36"/>
      <c r="F299" s="184" t="s">
        <v>492</v>
      </c>
      <c r="G299" s="36"/>
      <c r="H299" s="36"/>
      <c r="I299" s="185"/>
      <c r="J299" s="36"/>
      <c r="K299" s="36"/>
      <c r="L299" s="37"/>
      <c r="M299" s="186"/>
      <c r="N299" s="187"/>
      <c r="O299" s="75"/>
      <c r="P299" s="75"/>
      <c r="Q299" s="75"/>
      <c r="R299" s="75"/>
      <c r="S299" s="75"/>
      <c r="T299" s="7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T299" s="17" t="s">
        <v>136</v>
      </c>
      <c r="AU299" s="17" t="s">
        <v>88</v>
      </c>
    </row>
    <row r="300" s="13" customFormat="1">
      <c r="A300" s="13"/>
      <c r="B300" s="188"/>
      <c r="C300" s="13"/>
      <c r="D300" s="189" t="s">
        <v>157</v>
      </c>
      <c r="E300" s="190" t="s">
        <v>1</v>
      </c>
      <c r="F300" s="191" t="s">
        <v>471</v>
      </c>
      <c r="G300" s="13"/>
      <c r="H300" s="192">
        <v>1</v>
      </c>
      <c r="I300" s="193"/>
      <c r="J300" s="13"/>
      <c r="K300" s="13"/>
      <c r="L300" s="188"/>
      <c r="M300" s="194"/>
      <c r="N300" s="195"/>
      <c r="O300" s="195"/>
      <c r="P300" s="195"/>
      <c r="Q300" s="195"/>
      <c r="R300" s="195"/>
      <c r="S300" s="195"/>
      <c r="T300" s="196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190" t="s">
        <v>157</v>
      </c>
      <c r="AU300" s="190" t="s">
        <v>88</v>
      </c>
      <c r="AV300" s="13" t="s">
        <v>88</v>
      </c>
      <c r="AW300" s="13" t="s">
        <v>33</v>
      </c>
      <c r="AX300" s="13" t="s">
        <v>86</v>
      </c>
      <c r="AY300" s="190" t="s">
        <v>127</v>
      </c>
    </row>
    <row r="301" s="2" customFormat="1" ht="24.15" customHeight="1">
      <c r="A301" s="36"/>
      <c r="B301" s="169"/>
      <c r="C301" s="170" t="s">
        <v>493</v>
      </c>
      <c r="D301" s="170" t="s">
        <v>129</v>
      </c>
      <c r="E301" s="171" t="s">
        <v>494</v>
      </c>
      <c r="F301" s="172" t="s">
        <v>495</v>
      </c>
      <c r="G301" s="173" t="s">
        <v>177</v>
      </c>
      <c r="H301" s="174">
        <v>2.7999999999999998</v>
      </c>
      <c r="I301" s="175"/>
      <c r="J301" s="176">
        <f>ROUND(I301*H301,2)</f>
        <v>0</v>
      </c>
      <c r="K301" s="172" t="s">
        <v>133</v>
      </c>
      <c r="L301" s="37"/>
      <c r="M301" s="177" t="s">
        <v>1</v>
      </c>
      <c r="N301" s="178" t="s">
        <v>43</v>
      </c>
      <c r="O301" s="75"/>
      <c r="P301" s="179">
        <f>O301*H301</f>
        <v>0</v>
      </c>
      <c r="Q301" s="179">
        <v>0</v>
      </c>
      <c r="R301" s="179">
        <f>Q301*H301</f>
        <v>0</v>
      </c>
      <c r="S301" s="179">
        <v>0.035000000000000003</v>
      </c>
      <c r="T301" s="180">
        <f>S301*H301</f>
        <v>0.098000000000000004</v>
      </c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R301" s="181" t="s">
        <v>134</v>
      </c>
      <c r="AT301" s="181" t="s">
        <v>129</v>
      </c>
      <c r="AU301" s="181" t="s">
        <v>88</v>
      </c>
      <c r="AY301" s="17" t="s">
        <v>127</v>
      </c>
      <c r="BE301" s="182">
        <f>IF(N301="základní",J301,0)</f>
        <v>0</v>
      </c>
      <c r="BF301" s="182">
        <f>IF(N301="snížená",J301,0)</f>
        <v>0</v>
      </c>
      <c r="BG301" s="182">
        <f>IF(N301="zákl. přenesená",J301,0)</f>
        <v>0</v>
      </c>
      <c r="BH301" s="182">
        <f>IF(N301="sníž. přenesená",J301,0)</f>
        <v>0</v>
      </c>
      <c r="BI301" s="182">
        <f>IF(N301="nulová",J301,0)</f>
        <v>0</v>
      </c>
      <c r="BJ301" s="17" t="s">
        <v>86</v>
      </c>
      <c r="BK301" s="182">
        <f>ROUND(I301*H301,2)</f>
        <v>0</v>
      </c>
      <c r="BL301" s="17" t="s">
        <v>134</v>
      </c>
      <c r="BM301" s="181" t="s">
        <v>496</v>
      </c>
    </row>
    <row r="302" s="2" customFormat="1">
      <c r="A302" s="36"/>
      <c r="B302" s="37"/>
      <c r="C302" s="36"/>
      <c r="D302" s="183" t="s">
        <v>136</v>
      </c>
      <c r="E302" s="36"/>
      <c r="F302" s="184" t="s">
        <v>497</v>
      </c>
      <c r="G302" s="36"/>
      <c r="H302" s="36"/>
      <c r="I302" s="185"/>
      <c r="J302" s="36"/>
      <c r="K302" s="36"/>
      <c r="L302" s="37"/>
      <c r="M302" s="186"/>
      <c r="N302" s="187"/>
      <c r="O302" s="75"/>
      <c r="P302" s="75"/>
      <c r="Q302" s="75"/>
      <c r="R302" s="75"/>
      <c r="S302" s="75"/>
      <c r="T302" s="7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T302" s="17" t="s">
        <v>136</v>
      </c>
      <c r="AU302" s="17" t="s">
        <v>88</v>
      </c>
    </row>
    <row r="303" s="2" customFormat="1" ht="24.15" customHeight="1">
      <c r="A303" s="36"/>
      <c r="B303" s="169"/>
      <c r="C303" s="170" t="s">
        <v>498</v>
      </c>
      <c r="D303" s="170" t="s">
        <v>129</v>
      </c>
      <c r="E303" s="171" t="s">
        <v>499</v>
      </c>
      <c r="F303" s="172" t="s">
        <v>500</v>
      </c>
      <c r="G303" s="173" t="s">
        <v>132</v>
      </c>
      <c r="H303" s="174">
        <v>2</v>
      </c>
      <c r="I303" s="175"/>
      <c r="J303" s="176">
        <f>ROUND(I303*H303,2)</f>
        <v>0</v>
      </c>
      <c r="K303" s="172" t="s">
        <v>133</v>
      </c>
      <c r="L303" s="37"/>
      <c r="M303" s="177" t="s">
        <v>1</v>
      </c>
      <c r="N303" s="178" t="s">
        <v>43</v>
      </c>
      <c r="O303" s="75"/>
      <c r="P303" s="179">
        <f>O303*H303</f>
        <v>0</v>
      </c>
      <c r="Q303" s="179">
        <v>0</v>
      </c>
      <c r="R303" s="179">
        <f>Q303*H303</f>
        <v>0</v>
      </c>
      <c r="S303" s="179">
        <v>0.082000000000000003</v>
      </c>
      <c r="T303" s="180">
        <f>S303*H303</f>
        <v>0.16400000000000001</v>
      </c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R303" s="181" t="s">
        <v>134</v>
      </c>
      <c r="AT303" s="181" t="s">
        <v>129</v>
      </c>
      <c r="AU303" s="181" t="s">
        <v>88</v>
      </c>
      <c r="AY303" s="17" t="s">
        <v>127</v>
      </c>
      <c r="BE303" s="182">
        <f>IF(N303="základní",J303,0)</f>
        <v>0</v>
      </c>
      <c r="BF303" s="182">
        <f>IF(N303="snížená",J303,0)</f>
        <v>0</v>
      </c>
      <c r="BG303" s="182">
        <f>IF(N303="zákl. přenesená",J303,0)</f>
        <v>0</v>
      </c>
      <c r="BH303" s="182">
        <f>IF(N303="sníž. přenesená",J303,0)</f>
        <v>0</v>
      </c>
      <c r="BI303" s="182">
        <f>IF(N303="nulová",J303,0)</f>
        <v>0</v>
      </c>
      <c r="BJ303" s="17" t="s">
        <v>86</v>
      </c>
      <c r="BK303" s="182">
        <f>ROUND(I303*H303,2)</f>
        <v>0</v>
      </c>
      <c r="BL303" s="17" t="s">
        <v>134</v>
      </c>
      <c r="BM303" s="181" t="s">
        <v>501</v>
      </c>
    </row>
    <row r="304" s="2" customFormat="1">
      <c r="A304" s="36"/>
      <c r="B304" s="37"/>
      <c r="C304" s="36"/>
      <c r="D304" s="183" t="s">
        <v>136</v>
      </c>
      <c r="E304" s="36"/>
      <c r="F304" s="184" t="s">
        <v>502</v>
      </c>
      <c r="G304" s="36"/>
      <c r="H304" s="36"/>
      <c r="I304" s="185"/>
      <c r="J304" s="36"/>
      <c r="K304" s="36"/>
      <c r="L304" s="37"/>
      <c r="M304" s="186"/>
      <c r="N304" s="187"/>
      <c r="O304" s="75"/>
      <c r="P304" s="75"/>
      <c r="Q304" s="75"/>
      <c r="R304" s="75"/>
      <c r="S304" s="75"/>
      <c r="T304" s="7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T304" s="17" t="s">
        <v>136</v>
      </c>
      <c r="AU304" s="17" t="s">
        <v>88</v>
      </c>
    </row>
    <row r="305" s="13" customFormat="1">
      <c r="A305" s="13"/>
      <c r="B305" s="188"/>
      <c r="C305" s="13"/>
      <c r="D305" s="189" t="s">
        <v>157</v>
      </c>
      <c r="E305" s="190" t="s">
        <v>1</v>
      </c>
      <c r="F305" s="191" t="s">
        <v>408</v>
      </c>
      <c r="G305" s="13"/>
      <c r="H305" s="192">
        <v>2</v>
      </c>
      <c r="I305" s="193"/>
      <c r="J305" s="13"/>
      <c r="K305" s="13"/>
      <c r="L305" s="188"/>
      <c r="M305" s="194"/>
      <c r="N305" s="195"/>
      <c r="O305" s="195"/>
      <c r="P305" s="195"/>
      <c r="Q305" s="195"/>
      <c r="R305" s="195"/>
      <c r="S305" s="195"/>
      <c r="T305" s="196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190" t="s">
        <v>157</v>
      </c>
      <c r="AU305" s="190" t="s">
        <v>88</v>
      </c>
      <c r="AV305" s="13" t="s">
        <v>88</v>
      </c>
      <c r="AW305" s="13" t="s">
        <v>33</v>
      </c>
      <c r="AX305" s="13" t="s">
        <v>86</v>
      </c>
      <c r="AY305" s="190" t="s">
        <v>127</v>
      </c>
    </row>
    <row r="306" s="2" customFormat="1" ht="24.15" customHeight="1">
      <c r="A306" s="36"/>
      <c r="B306" s="169"/>
      <c r="C306" s="170" t="s">
        <v>503</v>
      </c>
      <c r="D306" s="170" t="s">
        <v>129</v>
      </c>
      <c r="E306" s="171" t="s">
        <v>504</v>
      </c>
      <c r="F306" s="172" t="s">
        <v>505</v>
      </c>
      <c r="G306" s="173" t="s">
        <v>132</v>
      </c>
      <c r="H306" s="174">
        <v>4</v>
      </c>
      <c r="I306" s="175"/>
      <c r="J306" s="176">
        <f>ROUND(I306*H306,2)</f>
        <v>0</v>
      </c>
      <c r="K306" s="172" t="s">
        <v>133</v>
      </c>
      <c r="L306" s="37"/>
      <c r="M306" s="177" t="s">
        <v>1</v>
      </c>
      <c r="N306" s="178" t="s">
        <v>43</v>
      </c>
      <c r="O306" s="75"/>
      <c r="P306" s="179">
        <f>O306*H306</f>
        <v>0</v>
      </c>
      <c r="Q306" s="179">
        <v>0</v>
      </c>
      <c r="R306" s="179">
        <f>Q306*H306</f>
        <v>0</v>
      </c>
      <c r="S306" s="179">
        <v>0.16500000000000001</v>
      </c>
      <c r="T306" s="180">
        <f>S306*H306</f>
        <v>0.66000000000000003</v>
      </c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R306" s="181" t="s">
        <v>134</v>
      </c>
      <c r="AT306" s="181" t="s">
        <v>129</v>
      </c>
      <c r="AU306" s="181" t="s">
        <v>88</v>
      </c>
      <c r="AY306" s="17" t="s">
        <v>127</v>
      </c>
      <c r="BE306" s="182">
        <f>IF(N306="základní",J306,0)</f>
        <v>0</v>
      </c>
      <c r="BF306" s="182">
        <f>IF(N306="snížená",J306,0)</f>
        <v>0</v>
      </c>
      <c r="BG306" s="182">
        <f>IF(N306="zákl. přenesená",J306,0)</f>
        <v>0</v>
      </c>
      <c r="BH306" s="182">
        <f>IF(N306="sníž. přenesená",J306,0)</f>
        <v>0</v>
      </c>
      <c r="BI306" s="182">
        <f>IF(N306="nulová",J306,0)</f>
        <v>0</v>
      </c>
      <c r="BJ306" s="17" t="s">
        <v>86</v>
      </c>
      <c r="BK306" s="182">
        <f>ROUND(I306*H306,2)</f>
        <v>0</v>
      </c>
      <c r="BL306" s="17" t="s">
        <v>134</v>
      </c>
      <c r="BM306" s="181" t="s">
        <v>506</v>
      </c>
    </row>
    <row r="307" s="2" customFormat="1">
      <c r="A307" s="36"/>
      <c r="B307" s="37"/>
      <c r="C307" s="36"/>
      <c r="D307" s="183" t="s">
        <v>136</v>
      </c>
      <c r="E307" s="36"/>
      <c r="F307" s="184" t="s">
        <v>507</v>
      </c>
      <c r="G307" s="36"/>
      <c r="H307" s="36"/>
      <c r="I307" s="185"/>
      <c r="J307" s="36"/>
      <c r="K307" s="36"/>
      <c r="L307" s="37"/>
      <c r="M307" s="186"/>
      <c r="N307" s="187"/>
      <c r="O307" s="75"/>
      <c r="P307" s="75"/>
      <c r="Q307" s="75"/>
      <c r="R307" s="75"/>
      <c r="S307" s="75"/>
      <c r="T307" s="7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T307" s="17" t="s">
        <v>136</v>
      </c>
      <c r="AU307" s="17" t="s">
        <v>88</v>
      </c>
    </row>
    <row r="308" s="13" customFormat="1">
      <c r="A308" s="13"/>
      <c r="B308" s="188"/>
      <c r="C308" s="13"/>
      <c r="D308" s="189" t="s">
        <v>157</v>
      </c>
      <c r="E308" s="190" t="s">
        <v>1</v>
      </c>
      <c r="F308" s="191" t="s">
        <v>313</v>
      </c>
      <c r="G308" s="13"/>
      <c r="H308" s="192">
        <v>4</v>
      </c>
      <c r="I308" s="193"/>
      <c r="J308" s="13"/>
      <c r="K308" s="13"/>
      <c r="L308" s="188"/>
      <c r="M308" s="194"/>
      <c r="N308" s="195"/>
      <c r="O308" s="195"/>
      <c r="P308" s="195"/>
      <c r="Q308" s="195"/>
      <c r="R308" s="195"/>
      <c r="S308" s="195"/>
      <c r="T308" s="196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190" t="s">
        <v>157</v>
      </c>
      <c r="AU308" s="190" t="s">
        <v>88</v>
      </c>
      <c r="AV308" s="13" t="s">
        <v>88</v>
      </c>
      <c r="AW308" s="13" t="s">
        <v>33</v>
      </c>
      <c r="AX308" s="13" t="s">
        <v>86</v>
      </c>
      <c r="AY308" s="190" t="s">
        <v>127</v>
      </c>
    </row>
    <row r="309" s="2" customFormat="1" ht="16.5" customHeight="1">
      <c r="A309" s="36"/>
      <c r="B309" s="169"/>
      <c r="C309" s="170" t="s">
        <v>508</v>
      </c>
      <c r="D309" s="170" t="s">
        <v>129</v>
      </c>
      <c r="E309" s="171" t="s">
        <v>509</v>
      </c>
      <c r="F309" s="172" t="s">
        <v>510</v>
      </c>
      <c r="G309" s="173" t="s">
        <v>140</v>
      </c>
      <c r="H309" s="174">
        <v>21</v>
      </c>
      <c r="I309" s="175"/>
      <c r="J309" s="176">
        <f>ROUND(I309*H309,2)</f>
        <v>0</v>
      </c>
      <c r="K309" s="172" t="s">
        <v>133</v>
      </c>
      <c r="L309" s="37"/>
      <c r="M309" s="177" t="s">
        <v>1</v>
      </c>
      <c r="N309" s="178" t="s">
        <v>43</v>
      </c>
      <c r="O309" s="75"/>
      <c r="P309" s="179">
        <f>O309*H309</f>
        <v>0</v>
      </c>
      <c r="Q309" s="179">
        <v>0</v>
      </c>
      <c r="R309" s="179">
        <f>Q309*H309</f>
        <v>0</v>
      </c>
      <c r="S309" s="179">
        <v>0.025000000000000001</v>
      </c>
      <c r="T309" s="180">
        <f>S309*H309</f>
        <v>0.52500000000000002</v>
      </c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R309" s="181" t="s">
        <v>134</v>
      </c>
      <c r="AT309" s="181" t="s">
        <v>129</v>
      </c>
      <c r="AU309" s="181" t="s">
        <v>88</v>
      </c>
      <c r="AY309" s="17" t="s">
        <v>127</v>
      </c>
      <c r="BE309" s="182">
        <f>IF(N309="základní",J309,0)</f>
        <v>0</v>
      </c>
      <c r="BF309" s="182">
        <f>IF(N309="snížená",J309,0)</f>
        <v>0</v>
      </c>
      <c r="BG309" s="182">
        <f>IF(N309="zákl. přenesená",J309,0)</f>
        <v>0</v>
      </c>
      <c r="BH309" s="182">
        <f>IF(N309="sníž. přenesená",J309,0)</f>
        <v>0</v>
      </c>
      <c r="BI309" s="182">
        <f>IF(N309="nulová",J309,0)</f>
        <v>0</v>
      </c>
      <c r="BJ309" s="17" t="s">
        <v>86</v>
      </c>
      <c r="BK309" s="182">
        <f>ROUND(I309*H309,2)</f>
        <v>0</v>
      </c>
      <c r="BL309" s="17" t="s">
        <v>134</v>
      </c>
      <c r="BM309" s="181" t="s">
        <v>511</v>
      </c>
    </row>
    <row r="310" s="2" customFormat="1">
      <c r="A310" s="36"/>
      <c r="B310" s="37"/>
      <c r="C310" s="36"/>
      <c r="D310" s="183" t="s">
        <v>136</v>
      </c>
      <c r="E310" s="36"/>
      <c r="F310" s="184" t="s">
        <v>512</v>
      </c>
      <c r="G310" s="36"/>
      <c r="H310" s="36"/>
      <c r="I310" s="185"/>
      <c r="J310" s="36"/>
      <c r="K310" s="36"/>
      <c r="L310" s="37"/>
      <c r="M310" s="186"/>
      <c r="N310" s="187"/>
      <c r="O310" s="75"/>
      <c r="P310" s="75"/>
      <c r="Q310" s="75"/>
      <c r="R310" s="75"/>
      <c r="S310" s="75"/>
      <c r="T310" s="7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T310" s="17" t="s">
        <v>136</v>
      </c>
      <c r="AU310" s="17" t="s">
        <v>88</v>
      </c>
    </row>
    <row r="311" s="13" customFormat="1">
      <c r="A311" s="13"/>
      <c r="B311" s="188"/>
      <c r="C311" s="13"/>
      <c r="D311" s="189" t="s">
        <v>157</v>
      </c>
      <c r="E311" s="190" t="s">
        <v>1</v>
      </c>
      <c r="F311" s="191" t="s">
        <v>513</v>
      </c>
      <c r="G311" s="13"/>
      <c r="H311" s="192">
        <v>21</v>
      </c>
      <c r="I311" s="193"/>
      <c r="J311" s="13"/>
      <c r="K311" s="13"/>
      <c r="L311" s="188"/>
      <c r="M311" s="194"/>
      <c r="N311" s="195"/>
      <c r="O311" s="195"/>
      <c r="P311" s="195"/>
      <c r="Q311" s="195"/>
      <c r="R311" s="195"/>
      <c r="S311" s="195"/>
      <c r="T311" s="196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190" t="s">
        <v>157</v>
      </c>
      <c r="AU311" s="190" t="s">
        <v>88</v>
      </c>
      <c r="AV311" s="13" t="s">
        <v>88</v>
      </c>
      <c r="AW311" s="13" t="s">
        <v>33</v>
      </c>
      <c r="AX311" s="13" t="s">
        <v>86</v>
      </c>
      <c r="AY311" s="190" t="s">
        <v>127</v>
      </c>
    </row>
    <row r="312" s="12" customFormat="1" ht="22.8" customHeight="1">
      <c r="A312" s="12"/>
      <c r="B312" s="156"/>
      <c r="C312" s="12"/>
      <c r="D312" s="157" t="s">
        <v>77</v>
      </c>
      <c r="E312" s="167" t="s">
        <v>514</v>
      </c>
      <c r="F312" s="167" t="s">
        <v>515</v>
      </c>
      <c r="G312" s="12"/>
      <c r="H312" s="12"/>
      <c r="I312" s="159"/>
      <c r="J312" s="168">
        <f>BK312</f>
        <v>0</v>
      </c>
      <c r="K312" s="12"/>
      <c r="L312" s="156"/>
      <c r="M312" s="161"/>
      <c r="N312" s="162"/>
      <c r="O312" s="162"/>
      <c r="P312" s="163">
        <f>SUM(P313:P370)</f>
        <v>0</v>
      </c>
      <c r="Q312" s="162"/>
      <c r="R312" s="163">
        <f>SUM(R313:R370)</f>
        <v>0</v>
      </c>
      <c r="S312" s="162"/>
      <c r="T312" s="164">
        <f>SUM(T313:T370)</f>
        <v>0</v>
      </c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R312" s="157" t="s">
        <v>86</v>
      </c>
      <c r="AT312" s="165" t="s">
        <v>77</v>
      </c>
      <c r="AU312" s="165" t="s">
        <v>86</v>
      </c>
      <c r="AY312" s="157" t="s">
        <v>127</v>
      </c>
      <c r="BK312" s="166">
        <f>SUM(BK313:BK370)</f>
        <v>0</v>
      </c>
    </row>
    <row r="313" s="2" customFormat="1" ht="21.75" customHeight="1">
      <c r="A313" s="36"/>
      <c r="B313" s="169"/>
      <c r="C313" s="170" t="s">
        <v>516</v>
      </c>
      <c r="D313" s="170" t="s">
        <v>129</v>
      </c>
      <c r="E313" s="171" t="s">
        <v>517</v>
      </c>
      <c r="F313" s="172" t="s">
        <v>518</v>
      </c>
      <c r="G313" s="173" t="s">
        <v>206</v>
      </c>
      <c r="H313" s="174">
        <v>497.46899999999999</v>
      </c>
      <c r="I313" s="175"/>
      <c r="J313" s="176">
        <f>ROUND(I313*H313,2)</f>
        <v>0</v>
      </c>
      <c r="K313" s="172" t="s">
        <v>133</v>
      </c>
      <c r="L313" s="37"/>
      <c r="M313" s="177" t="s">
        <v>1</v>
      </c>
      <c r="N313" s="178" t="s">
        <v>43</v>
      </c>
      <c r="O313" s="75"/>
      <c r="P313" s="179">
        <f>O313*H313</f>
        <v>0</v>
      </c>
      <c r="Q313" s="179">
        <v>0</v>
      </c>
      <c r="R313" s="179">
        <f>Q313*H313</f>
        <v>0</v>
      </c>
      <c r="S313" s="179">
        <v>0</v>
      </c>
      <c r="T313" s="180">
        <f>S313*H313</f>
        <v>0</v>
      </c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R313" s="181" t="s">
        <v>134</v>
      </c>
      <c r="AT313" s="181" t="s">
        <v>129</v>
      </c>
      <c r="AU313" s="181" t="s">
        <v>88</v>
      </c>
      <c r="AY313" s="17" t="s">
        <v>127</v>
      </c>
      <c r="BE313" s="182">
        <f>IF(N313="základní",J313,0)</f>
        <v>0</v>
      </c>
      <c r="BF313" s="182">
        <f>IF(N313="snížená",J313,0)</f>
        <v>0</v>
      </c>
      <c r="BG313" s="182">
        <f>IF(N313="zákl. přenesená",J313,0)</f>
        <v>0</v>
      </c>
      <c r="BH313" s="182">
        <f>IF(N313="sníž. přenesená",J313,0)</f>
        <v>0</v>
      </c>
      <c r="BI313" s="182">
        <f>IF(N313="nulová",J313,0)</f>
        <v>0</v>
      </c>
      <c r="BJ313" s="17" t="s">
        <v>86</v>
      </c>
      <c r="BK313" s="182">
        <f>ROUND(I313*H313,2)</f>
        <v>0</v>
      </c>
      <c r="BL313" s="17" t="s">
        <v>134</v>
      </c>
      <c r="BM313" s="181" t="s">
        <v>519</v>
      </c>
    </row>
    <row r="314" s="2" customFormat="1">
      <c r="A314" s="36"/>
      <c r="B314" s="37"/>
      <c r="C314" s="36"/>
      <c r="D314" s="183" t="s">
        <v>136</v>
      </c>
      <c r="E314" s="36"/>
      <c r="F314" s="184" t="s">
        <v>520</v>
      </c>
      <c r="G314" s="36"/>
      <c r="H314" s="36"/>
      <c r="I314" s="185"/>
      <c r="J314" s="36"/>
      <c r="K314" s="36"/>
      <c r="L314" s="37"/>
      <c r="M314" s="186"/>
      <c r="N314" s="187"/>
      <c r="O314" s="75"/>
      <c r="P314" s="75"/>
      <c r="Q314" s="75"/>
      <c r="R314" s="75"/>
      <c r="S314" s="75"/>
      <c r="T314" s="7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T314" s="17" t="s">
        <v>136</v>
      </c>
      <c r="AU314" s="17" t="s">
        <v>88</v>
      </c>
    </row>
    <row r="315" s="13" customFormat="1">
      <c r="A315" s="13"/>
      <c r="B315" s="188"/>
      <c r="C315" s="13"/>
      <c r="D315" s="189" t="s">
        <v>157</v>
      </c>
      <c r="E315" s="190" t="s">
        <v>1</v>
      </c>
      <c r="F315" s="191" t="s">
        <v>521</v>
      </c>
      <c r="G315" s="13"/>
      <c r="H315" s="192">
        <v>469.08600000000001</v>
      </c>
      <c r="I315" s="193"/>
      <c r="J315" s="13"/>
      <c r="K315" s="13"/>
      <c r="L315" s="188"/>
      <c r="M315" s="194"/>
      <c r="N315" s="195"/>
      <c r="O315" s="195"/>
      <c r="P315" s="195"/>
      <c r="Q315" s="195"/>
      <c r="R315" s="195"/>
      <c r="S315" s="195"/>
      <c r="T315" s="196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190" t="s">
        <v>157</v>
      </c>
      <c r="AU315" s="190" t="s">
        <v>88</v>
      </c>
      <c r="AV315" s="13" t="s">
        <v>88</v>
      </c>
      <c r="AW315" s="13" t="s">
        <v>33</v>
      </c>
      <c r="AX315" s="13" t="s">
        <v>78</v>
      </c>
      <c r="AY315" s="190" t="s">
        <v>127</v>
      </c>
    </row>
    <row r="316" s="13" customFormat="1">
      <c r="A316" s="13"/>
      <c r="B316" s="188"/>
      <c r="C316" s="13"/>
      <c r="D316" s="189" t="s">
        <v>157</v>
      </c>
      <c r="E316" s="190" t="s">
        <v>1</v>
      </c>
      <c r="F316" s="191" t="s">
        <v>522</v>
      </c>
      <c r="G316" s="13"/>
      <c r="H316" s="192">
        <v>19.288</v>
      </c>
      <c r="I316" s="193"/>
      <c r="J316" s="13"/>
      <c r="K316" s="13"/>
      <c r="L316" s="188"/>
      <c r="M316" s="194"/>
      <c r="N316" s="195"/>
      <c r="O316" s="195"/>
      <c r="P316" s="195"/>
      <c r="Q316" s="195"/>
      <c r="R316" s="195"/>
      <c r="S316" s="195"/>
      <c r="T316" s="196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190" t="s">
        <v>157</v>
      </c>
      <c r="AU316" s="190" t="s">
        <v>88</v>
      </c>
      <c r="AV316" s="13" t="s">
        <v>88</v>
      </c>
      <c r="AW316" s="13" t="s">
        <v>33</v>
      </c>
      <c r="AX316" s="13" t="s">
        <v>78</v>
      </c>
      <c r="AY316" s="190" t="s">
        <v>127</v>
      </c>
    </row>
    <row r="317" s="13" customFormat="1">
      <c r="A317" s="13"/>
      <c r="B317" s="188"/>
      <c r="C317" s="13"/>
      <c r="D317" s="189" t="s">
        <v>157</v>
      </c>
      <c r="E317" s="190" t="s">
        <v>1</v>
      </c>
      <c r="F317" s="191" t="s">
        <v>523</v>
      </c>
      <c r="G317" s="13"/>
      <c r="H317" s="192">
        <v>9.0950000000000006</v>
      </c>
      <c r="I317" s="193"/>
      <c r="J317" s="13"/>
      <c r="K317" s="13"/>
      <c r="L317" s="188"/>
      <c r="M317" s="194"/>
      <c r="N317" s="195"/>
      <c r="O317" s="195"/>
      <c r="P317" s="195"/>
      <c r="Q317" s="195"/>
      <c r="R317" s="195"/>
      <c r="S317" s="195"/>
      <c r="T317" s="196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190" t="s">
        <v>157</v>
      </c>
      <c r="AU317" s="190" t="s">
        <v>88</v>
      </c>
      <c r="AV317" s="13" t="s">
        <v>88</v>
      </c>
      <c r="AW317" s="13" t="s">
        <v>33</v>
      </c>
      <c r="AX317" s="13" t="s">
        <v>78</v>
      </c>
      <c r="AY317" s="190" t="s">
        <v>127</v>
      </c>
    </row>
    <row r="318" s="14" customFormat="1">
      <c r="A318" s="14"/>
      <c r="B318" s="207"/>
      <c r="C318" s="14"/>
      <c r="D318" s="189" t="s">
        <v>157</v>
      </c>
      <c r="E318" s="208" t="s">
        <v>1</v>
      </c>
      <c r="F318" s="209" t="s">
        <v>247</v>
      </c>
      <c r="G318" s="14"/>
      <c r="H318" s="210">
        <v>497.46900000000005</v>
      </c>
      <c r="I318" s="211"/>
      <c r="J318" s="14"/>
      <c r="K318" s="14"/>
      <c r="L318" s="207"/>
      <c r="M318" s="212"/>
      <c r="N318" s="213"/>
      <c r="O318" s="213"/>
      <c r="P318" s="213"/>
      <c r="Q318" s="213"/>
      <c r="R318" s="213"/>
      <c r="S318" s="213"/>
      <c r="T318" s="2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08" t="s">
        <v>157</v>
      </c>
      <c r="AU318" s="208" t="s">
        <v>88</v>
      </c>
      <c r="AV318" s="14" t="s">
        <v>134</v>
      </c>
      <c r="AW318" s="14" t="s">
        <v>33</v>
      </c>
      <c r="AX318" s="14" t="s">
        <v>86</v>
      </c>
      <c r="AY318" s="208" t="s">
        <v>127</v>
      </c>
    </row>
    <row r="319" s="2" customFormat="1" ht="24.15" customHeight="1">
      <c r="A319" s="36"/>
      <c r="B319" s="169"/>
      <c r="C319" s="170" t="s">
        <v>524</v>
      </c>
      <c r="D319" s="170" t="s">
        <v>129</v>
      </c>
      <c r="E319" s="171" t="s">
        <v>525</v>
      </c>
      <c r="F319" s="172" t="s">
        <v>526</v>
      </c>
      <c r="G319" s="173" t="s">
        <v>206</v>
      </c>
      <c r="H319" s="174">
        <v>4477.2209999999995</v>
      </c>
      <c r="I319" s="175"/>
      <c r="J319" s="176">
        <f>ROUND(I319*H319,2)</f>
        <v>0</v>
      </c>
      <c r="K319" s="172" t="s">
        <v>133</v>
      </c>
      <c r="L319" s="37"/>
      <c r="M319" s="177" t="s">
        <v>1</v>
      </c>
      <c r="N319" s="178" t="s">
        <v>43</v>
      </c>
      <c r="O319" s="75"/>
      <c r="P319" s="179">
        <f>O319*H319</f>
        <v>0</v>
      </c>
      <c r="Q319" s="179">
        <v>0</v>
      </c>
      <c r="R319" s="179">
        <f>Q319*H319</f>
        <v>0</v>
      </c>
      <c r="S319" s="179">
        <v>0</v>
      </c>
      <c r="T319" s="180">
        <f>S319*H319</f>
        <v>0</v>
      </c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R319" s="181" t="s">
        <v>134</v>
      </c>
      <c r="AT319" s="181" t="s">
        <v>129</v>
      </c>
      <c r="AU319" s="181" t="s">
        <v>88</v>
      </c>
      <c r="AY319" s="17" t="s">
        <v>127</v>
      </c>
      <c r="BE319" s="182">
        <f>IF(N319="základní",J319,0)</f>
        <v>0</v>
      </c>
      <c r="BF319" s="182">
        <f>IF(N319="snížená",J319,0)</f>
        <v>0</v>
      </c>
      <c r="BG319" s="182">
        <f>IF(N319="zákl. přenesená",J319,0)</f>
        <v>0</v>
      </c>
      <c r="BH319" s="182">
        <f>IF(N319="sníž. přenesená",J319,0)</f>
        <v>0</v>
      </c>
      <c r="BI319" s="182">
        <f>IF(N319="nulová",J319,0)</f>
        <v>0</v>
      </c>
      <c r="BJ319" s="17" t="s">
        <v>86</v>
      </c>
      <c r="BK319" s="182">
        <f>ROUND(I319*H319,2)</f>
        <v>0</v>
      </c>
      <c r="BL319" s="17" t="s">
        <v>134</v>
      </c>
      <c r="BM319" s="181" t="s">
        <v>527</v>
      </c>
    </row>
    <row r="320" s="2" customFormat="1">
      <c r="A320" s="36"/>
      <c r="B320" s="37"/>
      <c r="C320" s="36"/>
      <c r="D320" s="183" t="s">
        <v>136</v>
      </c>
      <c r="E320" s="36"/>
      <c r="F320" s="184" t="s">
        <v>528</v>
      </c>
      <c r="G320" s="36"/>
      <c r="H320" s="36"/>
      <c r="I320" s="185"/>
      <c r="J320" s="36"/>
      <c r="K320" s="36"/>
      <c r="L320" s="37"/>
      <c r="M320" s="186"/>
      <c r="N320" s="187"/>
      <c r="O320" s="75"/>
      <c r="P320" s="75"/>
      <c r="Q320" s="75"/>
      <c r="R320" s="75"/>
      <c r="S320" s="75"/>
      <c r="T320" s="7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T320" s="17" t="s">
        <v>136</v>
      </c>
      <c r="AU320" s="17" t="s">
        <v>88</v>
      </c>
    </row>
    <row r="321" s="13" customFormat="1">
      <c r="A321" s="13"/>
      <c r="B321" s="188"/>
      <c r="C321" s="13"/>
      <c r="D321" s="189" t="s">
        <v>157</v>
      </c>
      <c r="E321" s="190" t="s">
        <v>1</v>
      </c>
      <c r="F321" s="191" t="s">
        <v>521</v>
      </c>
      <c r="G321" s="13"/>
      <c r="H321" s="192">
        <v>469.08600000000001</v>
      </c>
      <c r="I321" s="193"/>
      <c r="J321" s="13"/>
      <c r="K321" s="13"/>
      <c r="L321" s="188"/>
      <c r="M321" s="194"/>
      <c r="N321" s="195"/>
      <c r="O321" s="195"/>
      <c r="P321" s="195"/>
      <c r="Q321" s="195"/>
      <c r="R321" s="195"/>
      <c r="S321" s="195"/>
      <c r="T321" s="196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190" t="s">
        <v>157</v>
      </c>
      <c r="AU321" s="190" t="s">
        <v>88</v>
      </c>
      <c r="AV321" s="13" t="s">
        <v>88</v>
      </c>
      <c r="AW321" s="13" t="s">
        <v>33</v>
      </c>
      <c r="AX321" s="13" t="s">
        <v>78</v>
      </c>
      <c r="AY321" s="190" t="s">
        <v>127</v>
      </c>
    </row>
    <row r="322" s="13" customFormat="1">
      <c r="A322" s="13"/>
      <c r="B322" s="188"/>
      <c r="C322" s="13"/>
      <c r="D322" s="189" t="s">
        <v>157</v>
      </c>
      <c r="E322" s="190" t="s">
        <v>1</v>
      </c>
      <c r="F322" s="191" t="s">
        <v>522</v>
      </c>
      <c r="G322" s="13"/>
      <c r="H322" s="192">
        <v>19.288</v>
      </c>
      <c r="I322" s="193"/>
      <c r="J322" s="13"/>
      <c r="K322" s="13"/>
      <c r="L322" s="188"/>
      <c r="M322" s="194"/>
      <c r="N322" s="195"/>
      <c r="O322" s="195"/>
      <c r="P322" s="195"/>
      <c r="Q322" s="195"/>
      <c r="R322" s="195"/>
      <c r="S322" s="195"/>
      <c r="T322" s="196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190" t="s">
        <v>157</v>
      </c>
      <c r="AU322" s="190" t="s">
        <v>88</v>
      </c>
      <c r="AV322" s="13" t="s">
        <v>88</v>
      </c>
      <c r="AW322" s="13" t="s">
        <v>33</v>
      </c>
      <c r="AX322" s="13" t="s">
        <v>78</v>
      </c>
      <c r="AY322" s="190" t="s">
        <v>127</v>
      </c>
    </row>
    <row r="323" s="13" customFormat="1">
      <c r="A323" s="13"/>
      <c r="B323" s="188"/>
      <c r="C323" s="13"/>
      <c r="D323" s="189" t="s">
        <v>157</v>
      </c>
      <c r="E323" s="190" t="s">
        <v>1</v>
      </c>
      <c r="F323" s="191" t="s">
        <v>523</v>
      </c>
      <c r="G323" s="13"/>
      <c r="H323" s="192">
        <v>9.0950000000000006</v>
      </c>
      <c r="I323" s="193"/>
      <c r="J323" s="13"/>
      <c r="K323" s="13"/>
      <c r="L323" s="188"/>
      <c r="M323" s="194"/>
      <c r="N323" s="195"/>
      <c r="O323" s="195"/>
      <c r="P323" s="195"/>
      <c r="Q323" s="195"/>
      <c r="R323" s="195"/>
      <c r="S323" s="195"/>
      <c r="T323" s="196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190" t="s">
        <v>157</v>
      </c>
      <c r="AU323" s="190" t="s">
        <v>88</v>
      </c>
      <c r="AV323" s="13" t="s">
        <v>88</v>
      </c>
      <c r="AW323" s="13" t="s">
        <v>33</v>
      </c>
      <c r="AX323" s="13" t="s">
        <v>78</v>
      </c>
      <c r="AY323" s="190" t="s">
        <v>127</v>
      </c>
    </row>
    <row r="324" s="14" customFormat="1">
      <c r="A324" s="14"/>
      <c r="B324" s="207"/>
      <c r="C324" s="14"/>
      <c r="D324" s="189" t="s">
        <v>157</v>
      </c>
      <c r="E324" s="208" t="s">
        <v>1</v>
      </c>
      <c r="F324" s="209" t="s">
        <v>247</v>
      </c>
      <c r="G324" s="14"/>
      <c r="H324" s="210">
        <v>497.46900000000005</v>
      </c>
      <c r="I324" s="211"/>
      <c r="J324" s="14"/>
      <c r="K324" s="14"/>
      <c r="L324" s="207"/>
      <c r="M324" s="212"/>
      <c r="N324" s="213"/>
      <c r="O324" s="213"/>
      <c r="P324" s="213"/>
      <c r="Q324" s="213"/>
      <c r="R324" s="213"/>
      <c r="S324" s="213"/>
      <c r="T324" s="2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08" t="s">
        <v>157</v>
      </c>
      <c r="AU324" s="208" t="s">
        <v>88</v>
      </c>
      <c r="AV324" s="14" t="s">
        <v>134</v>
      </c>
      <c r="AW324" s="14" t="s">
        <v>33</v>
      </c>
      <c r="AX324" s="14" t="s">
        <v>86</v>
      </c>
      <c r="AY324" s="208" t="s">
        <v>127</v>
      </c>
    </row>
    <row r="325" s="13" customFormat="1">
      <c r="A325" s="13"/>
      <c r="B325" s="188"/>
      <c r="C325" s="13"/>
      <c r="D325" s="189" t="s">
        <v>157</v>
      </c>
      <c r="E325" s="13"/>
      <c r="F325" s="191" t="s">
        <v>529</v>
      </c>
      <c r="G325" s="13"/>
      <c r="H325" s="192">
        <v>4477.2209999999995</v>
      </c>
      <c r="I325" s="193"/>
      <c r="J325" s="13"/>
      <c r="K325" s="13"/>
      <c r="L325" s="188"/>
      <c r="M325" s="194"/>
      <c r="N325" s="195"/>
      <c r="O325" s="195"/>
      <c r="P325" s="195"/>
      <c r="Q325" s="195"/>
      <c r="R325" s="195"/>
      <c r="S325" s="195"/>
      <c r="T325" s="196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190" t="s">
        <v>157</v>
      </c>
      <c r="AU325" s="190" t="s">
        <v>88</v>
      </c>
      <c r="AV325" s="13" t="s">
        <v>88</v>
      </c>
      <c r="AW325" s="13" t="s">
        <v>3</v>
      </c>
      <c r="AX325" s="13" t="s">
        <v>86</v>
      </c>
      <c r="AY325" s="190" t="s">
        <v>127</v>
      </c>
    </row>
    <row r="326" s="2" customFormat="1" ht="21.75" customHeight="1">
      <c r="A326" s="36"/>
      <c r="B326" s="169"/>
      <c r="C326" s="170" t="s">
        <v>530</v>
      </c>
      <c r="D326" s="170" t="s">
        <v>129</v>
      </c>
      <c r="E326" s="171" t="s">
        <v>531</v>
      </c>
      <c r="F326" s="172" t="s">
        <v>532</v>
      </c>
      <c r="G326" s="173" t="s">
        <v>206</v>
      </c>
      <c r="H326" s="174">
        <v>15.504</v>
      </c>
      <c r="I326" s="175"/>
      <c r="J326" s="176">
        <f>ROUND(I326*H326,2)</f>
        <v>0</v>
      </c>
      <c r="K326" s="172" t="s">
        <v>133</v>
      </c>
      <c r="L326" s="37"/>
      <c r="M326" s="177" t="s">
        <v>1</v>
      </c>
      <c r="N326" s="178" t="s">
        <v>43</v>
      </c>
      <c r="O326" s="75"/>
      <c r="P326" s="179">
        <f>O326*H326</f>
        <v>0</v>
      </c>
      <c r="Q326" s="179">
        <v>0</v>
      </c>
      <c r="R326" s="179">
        <f>Q326*H326</f>
        <v>0</v>
      </c>
      <c r="S326" s="179">
        <v>0</v>
      </c>
      <c r="T326" s="180">
        <f>S326*H326</f>
        <v>0</v>
      </c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R326" s="181" t="s">
        <v>134</v>
      </c>
      <c r="AT326" s="181" t="s">
        <v>129</v>
      </c>
      <c r="AU326" s="181" t="s">
        <v>88</v>
      </c>
      <c r="AY326" s="17" t="s">
        <v>127</v>
      </c>
      <c r="BE326" s="182">
        <f>IF(N326="základní",J326,0)</f>
        <v>0</v>
      </c>
      <c r="BF326" s="182">
        <f>IF(N326="snížená",J326,0)</f>
        <v>0</v>
      </c>
      <c r="BG326" s="182">
        <f>IF(N326="zákl. přenesená",J326,0)</f>
        <v>0</v>
      </c>
      <c r="BH326" s="182">
        <f>IF(N326="sníž. přenesená",J326,0)</f>
        <v>0</v>
      </c>
      <c r="BI326" s="182">
        <f>IF(N326="nulová",J326,0)</f>
        <v>0</v>
      </c>
      <c r="BJ326" s="17" t="s">
        <v>86</v>
      </c>
      <c r="BK326" s="182">
        <f>ROUND(I326*H326,2)</f>
        <v>0</v>
      </c>
      <c r="BL326" s="17" t="s">
        <v>134</v>
      </c>
      <c r="BM326" s="181" t="s">
        <v>533</v>
      </c>
    </row>
    <row r="327" s="2" customFormat="1">
      <c r="A327" s="36"/>
      <c r="B327" s="37"/>
      <c r="C327" s="36"/>
      <c r="D327" s="183" t="s">
        <v>136</v>
      </c>
      <c r="E327" s="36"/>
      <c r="F327" s="184" t="s">
        <v>534</v>
      </c>
      <c r="G327" s="36"/>
      <c r="H327" s="36"/>
      <c r="I327" s="185"/>
      <c r="J327" s="36"/>
      <c r="K327" s="36"/>
      <c r="L327" s="37"/>
      <c r="M327" s="186"/>
      <c r="N327" s="187"/>
      <c r="O327" s="75"/>
      <c r="P327" s="75"/>
      <c r="Q327" s="75"/>
      <c r="R327" s="75"/>
      <c r="S327" s="75"/>
      <c r="T327" s="7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T327" s="17" t="s">
        <v>136</v>
      </c>
      <c r="AU327" s="17" t="s">
        <v>88</v>
      </c>
    </row>
    <row r="328" s="13" customFormat="1">
      <c r="A328" s="13"/>
      <c r="B328" s="188"/>
      <c r="C328" s="13"/>
      <c r="D328" s="189" t="s">
        <v>157</v>
      </c>
      <c r="E328" s="190" t="s">
        <v>1</v>
      </c>
      <c r="F328" s="191" t="s">
        <v>535</v>
      </c>
      <c r="G328" s="13"/>
      <c r="H328" s="192">
        <v>15.504</v>
      </c>
      <c r="I328" s="193"/>
      <c r="J328" s="13"/>
      <c r="K328" s="13"/>
      <c r="L328" s="188"/>
      <c r="M328" s="194"/>
      <c r="N328" s="195"/>
      <c r="O328" s="195"/>
      <c r="P328" s="195"/>
      <c r="Q328" s="195"/>
      <c r="R328" s="195"/>
      <c r="S328" s="195"/>
      <c r="T328" s="196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190" t="s">
        <v>157</v>
      </c>
      <c r="AU328" s="190" t="s">
        <v>88</v>
      </c>
      <c r="AV328" s="13" t="s">
        <v>88</v>
      </c>
      <c r="AW328" s="13" t="s">
        <v>33</v>
      </c>
      <c r="AX328" s="13" t="s">
        <v>86</v>
      </c>
      <c r="AY328" s="190" t="s">
        <v>127</v>
      </c>
    </row>
    <row r="329" s="2" customFormat="1" ht="24.15" customHeight="1">
      <c r="A329" s="36"/>
      <c r="B329" s="169"/>
      <c r="C329" s="170" t="s">
        <v>536</v>
      </c>
      <c r="D329" s="170" t="s">
        <v>129</v>
      </c>
      <c r="E329" s="171" t="s">
        <v>537</v>
      </c>
      <c r="F329" s="172" t="s">
        <v>538</v>
      </c>
      <c r="G329" s="173" t="s">
        <v>206</v>
      </c>
      <c r="H329" s="174">
        <v>139.536</v>
      </c>
      <c r="I329" s="175"/>
      <c r="J329" s="176">
        <f>ROUND(I329*H329,2)</f>
        <v>0</v>
      </c>
      <c r="K329" s="172" t="s">
        <v>133</v>
      </c>
      <c r="L329" s="37"/>
      <c r="M329" s="177" t="s">
        <v>1</v>
      </c>
      <c r="N329" s="178" t="s">
        <v>43</v>
      </c>
      <c r="O329" s="75"/>
      <c r="P329" s="179">
        <f>O329*H329</f>
        <v>0</v>
      </c>
      <c r="Q329" s="179">
        <v>0</v>
      </c>
      <c r="R329" s="179">
        <f>Q329*H329</f>
        <v>0</v>
      </c>
      <c r="S329" s="179">
        <v>0</v>
      </c>
      <c r="T329" s="180">
        <f>S329*H329</f>
        <v>0</v>
      </c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R329" s="181" t="s">
        <v>134</v>
      </c>
      <c r="AT329" s="181" t="s">
        <v>129</v>
      </c>
      <c r="AU329" s="181" t="s">
        <v>88</v>
      </c>
      <c r="AY329" s="17" t="s">
        <v>127</v>
      </c>
      <c r="BE329" s="182">
        <f>IF(N329="základní",J329,0)</f>
        <v>0</v>
      </c>
      <c r="BF329" s="182">
        <f>IF(N329="snížená",J329,0)</f>
        <v>0</v>
      </c>
      <c r="BG329" s="182">
        <f>IF(N329="zákl. přenesená",J329,0)</f>
        <v>0</v>
      </c>
      <c r="BH329" s="182">
        <f>IF(N329="sníž. přenesená",J329,0)</f>
        <v>0</v>
      </c>
      <c r="BI329" s="182">
        <f>IF(N329="nulová",J329,0)</f>
        <v>0</v>
      </c>
      <c r="BJ329" s="17" t="s">
        <v>86</v>
      </c>
      <c r="BK329" s="182">
        <f>ROUND(I329*H329,2)</f>
        <v>0</v>
      </c>
      <c r="BL329" s="17" t="s">
        <v>134</v>
      </c>
      <c r="BM329" s="181" t="s">
        <v>539</v>
      </c>
    </row>
    <row r="330" s="2" customFormat="1">
      <c r="A330" s="36"/>
      <c r="B330" s="37"/>
      <c r="C330" s="36"/>
      <c r="D330" s="183" t="s">
        <v>136</v>
      </c>
      <c r="E330" s="36"/>
      <c r="F330" s="184" t="s">
        <v>540</v>
      </c>
      <c r="G330" s="36"/>
      <c r="H330" s="36"/>
      <c r="I330" s="185"/>
      <c r="J330" s="36"/>
      <c r="K330" s="36"/>
      <c r="L330" s="37"/>
      <c r="M330" s="186"/>
      <c r="N330" s="187"/>
      <c r="O330" s="75"/>
      <c r="P330" s="75"/>
      <c r="Q330" s="75"/>
      <c r="R330" s="75"/>
      <c r="S330" s="75"/>
      <c r="T330" s="7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T330" s="17" t="s">
        <v>136</v>
      </c>
      <c r="AU330" s="17" t="s">
        <v>88</v>
      </c>
    </row>
    <row r="331" s="13" customFormat="1">
      <c r="A331" s="13"/>
      <c r="B331" s="188"/>
      <c r="C331" s="13"/>
      <c r="D331" s="189" t="s">
        <v>157</v>
      </c>
      <c r="E331" s="190" t="s">
        <v>1</v>
      </c>
      <c r="F331" s="191" t="s">
        <v>535</v>
      </c>
      <c r="G331" s="13"/>
      <c r="H331" s="192">
        <v>15.504</v>
      </c>
      <c r="I331" s="193"/>
      <c r="J331" s="13"/>
      <c r="K331" s="13"/>
      <c r="L331" s="188"/>
      <c r="M331" s="194"/>
      <c r="N331" s="195"/>
      <c r="O331" s="195"/>
      <c r="P331" s="195"/>
      <c r="Q331" s="195"/>
      <c r="R331" s="195"/>
      <c r="S331" s="195"/>
      <c r="T331" s="196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190" t="s">
        <v>157</v>
      </c>
      <c r="AU331" s="190" t="s">
        <v>88</v>
      </c>
      <c r="AV331" s="13" t="s">
        <v>88</v>
      </c>
      <c r="AW331" s="13" t="s">
        <v>33</v>
      </c>
      <c r="AX331" s="13" t="s">
        <v>86</v>
      </c>
      <c r="AY331" s="190" t="s">
        <v>127</v>
      </c>
    </row>
    <row r="332" s="13" customFormat="1">
      <c r="A332" s="13"/>
      <c r="B332" s="188"/>
      <c r="C332" s="13"/>
      <c r="D332" s="189" t="s">
        <v>157</v>
      </c>
      <c r="E332" s="13"/>
      <c r="F332" s="191" t="s">
        <v>541</v>
      </c>
      <c r="G332" s="13"/>
      <c r="H332" s="192">
        <v>139.536</v>
      </c>
      <c r="I332" s="193"/>
      <c r="J332" s="13"/>
      <c r="K332" s="13"/>
      <c r="L332" s="188"/>
      <c r="M332" s="194"/>
      <c r="N332" s="195"/>
      <c r="O332" s="195"/>
      <c r="P332" s="195"/>
      <c r="Q332" s="195"/>
      <c r="R332" s="195"/>
      <c r="S332" s="195"/>
      <c r="T332" s="196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190" t="s">
        <v>157</v>
      </c>
      <c r="AU332" s="190" t="s">
        <v>88</v>
      </c>
      <c r="AV332" s="13" t="s">
        <v>88</v>
      </c>
      <c r="AW332" s="13" t="s">
        <v>3</v>
      </c>
      <c r="AX332" s="13" t="s">
        <v>86</v>
      </c>
      <c r="AY332" s="190" t="s">
        <v>127</v>
      </c>
    </row>
    <row r="333" s="2" customFormat="1" ht="24.15" customHeight="1">
      <c r="A333" s="36"/>
      <c r="B333" s="169"/>
      <c r="C333" s="170" t="s">
        <v>542</v>
      </c>
      <c r="D333" s="170" t="s">
        <v>129</v>
      </c>
      <c r="E333" s="171" t="s">
        <v>543</v>
      </c>
      <c r="F333" s="172" t="s">
        <v>544</v>
      </c>
      <c r="G333" s="173" t="s">
        <v>206</v>
      </c>
      <c r="H333" s="174">
        <v>497.46899999999999</v>
      </c>
      <c r="I333" s="175"/>
      <c r="J333" s="176">
        <f>ROUND(I333*H333,2)</f>
        <v>0</v>
      </c>
      <c r="K333" s="172" t="s">
        <v>133</v>
      </c>
      <c r="L333" s="37"/>
      <c r="M333" s="177" t="s">
        <v>1</v>
      </c>
      <c r="N333" s="178" t="s">
        <v>43</v>
      </c>
      <c r="O333" s="75"/>
      <c r="P333" s="179">
        <f>O333*H333</f>
        <v>0</v>
      </c>
      <c r="Q333" s="179">
        <v>0</v>
      </c>
      <c r="R333" s="179">
        <f>Q333*H333</f>
        <v>0</v>
      </c>
      <c r="S333" s="179">
        <v>0</v>
      </c>
      <c r="T333" s="180">
        <f>S333*H333</f>
        <v>0</v>
      </c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R333" s="181" t="s">
        <v>134</v>
      </c>
      <c r="AT333" s="181" t="s">
        <v>129</v>
      </c>
      <c r="AU333" s="181" t="s">
        <v>88</v>
      </c>
      <c r="AY333" s="17" t="s">
        <v>127</v>
      </c>
      <c r="BE333" s="182">
        <f>IF(N333="základní",J333,0)</f>
        <v>0</v>
      </c>
      <c r="BF333" s="182">
        <f>IF(N333="snížená",J333,0)</f>
        <v>0</v>
      </c>
      <c r="BG333" s="182">
        <f>IF(N333="zákl. přenesená",J333,0)</f>
        <v>0</v>
      </c>
      <c r="BH333" s="182">
        <f>IF(N333="sníž. přenesená",J333,0)</f>
        <v>0</v>
      </c>
      <c r="BI333" s="182">
        <f>IF(N333="nulová",J333,0)</f>
        <v>0</v>
      </c>
      <c r="BJ333" s="17" t="s">
        <v>86</v>
      </c>
      <c r="BK333" s="182">
        <f>ROUND(I333*H333,2)</f>
        <v>0</v>
      </c>
      <c r="BL333" s="17" t="s">
        <v>134</v>
      </c>
      <c r="BM333" s="181" t="s">
        <v>545</v>
      </c>
    </row>
    <row r="334" s="2" customFormat="1">
      <c r="A334" s="36"/>
      <c r="B334" s="37"/>
      <c r="C334" s="36"/>
      <c r="D334" s="183" t="s">
        <v>136</v>
      </c>
      <c r="E334" s="36"/>
      <c r="F334" s="184" t="s">
        <v>546</v>
      </c>
      <c r="G334" s="36"/>
      <c r="H334" s="36"/>
      <c r="I334" s="185"/>
      <c r="J334" s="36"/>
      <c r="K334" s="36"/>
      <c r="L334" s="37"/>
      <c r="M334" s="186"/>
      <c r="N334" s="187"/>
      <c r="O334" s="75"/>
      <c r="P334" s="75"/>
      <c r="Q334" s="75"/>
      <c r="R334" s="75"/>
      <c r="S334" s="75"/>
      <c r="T334" s="7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T334" s="17" t="s">
        <v>136</v>
      </c>
      <c r="AU334" s="17" t="s">
        <v>88</v>
      </c>
    </row>
    <row r="335" s="13" customFormat="1">
      <c r="A335" s="13"/>
      <c r="B335" s="188"/>
      <c r="C335" s="13"/>
      <c r="D335" s="189" t="s">
        <v>157</v>
      </c>
      <c r="E335" s="190" t="s">
        <v>1</v>
      </c>
      <c r="F335" s="191" t="s">
        <v>521</v>
      </c>
      <c r="G335" s="13"/>
      <c r="H335" s="192">
        <v>469.08600000000001</v>
      </c>
      <c r="I335" s="193"/>
      <c r="J335" s="13"/>
      <c r="K335" s="13"/>
      <c r="L335" s="188"/>
      <c r="M335" s="194"/>
      <c r="N335" s="195"/>
      <c r="O335" s="195"/>
      <c r="P335" s="195"/>
      <c r="Q335" s="195"/>
      <c r="R335" s="195"/>
      <c r="S335" s="195"/>
      <c r="T335" s="196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190" t="s">
        <v>157</v>
      </c>
      <c r="AU335" s="190" t="s">
        <v>88</v>
      </c>
      <c r="AV335" s="13" t="s">
        <v>88</v>
      </c>
      <c r="AW335" s="13" t="s">
        <v>33</v>
      </c>
      <c r="AX335" s="13" t="s">
        <v>78</v>
      </c>
      <c r="AY335" s="190" t="s">
        <v>127</v>
      </c>
    </row>
    <row r="336" s="13" customFormat="1">
      <c r="A336" s="13"/>
      <c r="B336" s="188"/>
      <c r="C336" s="13"/>
      <c r="D336" s="189" t="s">
        <v>157</v>
      </c>
      <c r="E336" s="190" t="s">
        <v>1</v>
      </c>
      <c r="F336" s="191" t="s">
        <v>522</v>
      </c>
      <c r="G336" s="13"/>
      <c r="H336" s="192">
        <v>19.288</v>
      </c>
      <c r="I336" s="193"/>
      <c r="J336" s="13"/>
      <c r="K336" s="13"/>
      <c r="L336" s="188"/>
      <c r="M336" s="194"/>
      <c r="N336" s="195"/>
      <c r="O336" s="195"/>
      <c r="P336" s="195"/>
      <c r="Q336" s="195"/>
      <c r="R336" s="195"/>
      <c r="S336" s="195"/>
      <c r="T336" s="196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190" t="s">
        <v>157</v>
      </c>
      <c r="AU336" s="190" t="s">
        <v>88</v>
      </c>
      <c r="AV336" s="13" t="s">
        <v>88</v>
      </c>
      <c r="AW336" s="13" t="s">
        <v>33</v>
      </c>
      <c r="AX336" s="13" t="s">
        <v>78</v>
      </c>
      <c r="AY336" s="190" t="s">
        <v>127</v>
      </c>
    </row>
    <row r="337" s="13" customFormat="1">
      <c r="A337" s="13"/>
      <c r="B337" s="188"/>
      <c r="C337" s="13"/>
      <c r="D337" s="189" t="s">
        <v>157</v>
      </c>
      <c r="E337" s="190" t="s">
        <v>1</v>
      </c>
      <c r="F337" s="191" t="s">
        <v>523</v>
      </c>
      <c r="G337" s="13"/>
      <c r="H337" s="192">
        <v>9.0950000000000006</v>
      </c>
      <c r="I337" s="193"/>
      <c r="J337" s="13"/>
      <c r="K337" s="13"/>
      <c r="L337" s="188"/>
      <c r="M337" s="194"/>
      <c r="N337" s="195"/>
      <c r="O337" s="195"/>
      <c r="P337" s="195"/>
      <c r="Q337" s="195"/>
      <c r="R337" s="195"/>
      <c r="S337" s="195"/>
      <c r="T337" s="196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190" t="s">
        <v>157</v>
      </c>
      <c r="AU337" s="190" t="s">
        <v>88</v>
      </c>
      <c r="AV337" s="13" t="s">
        <v>88</v>
      </c>
      <c r="AW337" s="13" t="s">
        <v>33</v>
      </c>
      <c r="AX337" s="13" t="s">
        <v>78</v>
      </c>
      <c r="AY337" s="190" t="s">
        <v>127</v>
      </c>
    </row>
    <row r="338" s="14" customFormat="1">
      <c r="A338" s="14"/>
      <c r="B338" s="207"/>
      <c r="C338" s="14"/>
      <c r="D338" s="189" t="s">
        <v>157</v>
      </c>
      <c r="E338" s="208" t="s">
        <v>1</v>
      </c>
      <c r="F338" s="209" t="s">
        <v>247</v>
      </c>
      <c r="G338" s="14"/>
      <c r="H338" s="210">
        <v>497.46900000000005</v>
      </c>
      <c r="I338" s="211"/>
      <c r="J338" s="14"/>
      <c r="K338" s="14"/>
      <c r="L338" s="207"/>
      <c r="M338" s="212"/>
      <c r="N338" s="213"/>
      <c r="O338" s="213"/>
      <c r="P338" s="213"/>
      <c r="Q338" s="213"/>
      <c r="R338" s="213"/>
      <c r="S338" s="213"/>
      <c r="T338" s="2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08" t="s">
        <v>157</v>
      </c>
      <c r="AU338" s="208" t="s">
        <v>88</v>
      </c>
      <c r="AV338" s="14" t="s">
        <v>134</v>
      </c>
      <c r="AW338" s="14" t="s">
        <v>33</v>
      </c>
      <c r="AX338" s="14" t="s">
        <v>86</v>
      </c>
      <c r="AY338" s="208" t="s">
        <v>127</v>
      </c>
    </row>
    <row r="339" s="2" customFormat="1" ht="24.15" customHeight="1">
      <c r="A339" s="36"/>
      <c r="B339" s="169"/>
      <c r="C339" s="170" t="s">
        <v>547</v>
      </c>
      <c r="D339" s="170" t="s">
        <v>129</v>
      </c>
      <c r="E339" s="171" t="s">
        <v>548</v>
      </c>
      <c r="F339" s="172" t="s">
        <v>549</v>
      </c>
      <c r="G339" s="173" t="s">
        <v>206</v>
      </c>
      <c r="H339" s="174">
        <v>15.504</v>
      </c>
      <c r="I339" s="175"/>
      <c r="J339" s="176">
        <f>ROUND(I339*H339,2)</f>
        <v>0</v>
      </c>
      <c r="K339" s="172" t="s">
        <v>133</v>
      </c>
      <c r="L339" s="37"/>
      <c r="M339" s="177" t="s">
        <v>1</v>
      </c>
      <c r="N339" s="178" t="s">
        <v>43</v>
      </c>
      <c r="O339" s="75"/>
      <c r="P339" s="179">
        <f>O339*H339</f>
        <v>0</v>
      </c>
      <c r="Q339" s="179">
        <v>0</v>
      </c>
      <c r="R339" s="179">
        <f>Q339*H339</f>
        <v>0</v>
      </c>
      <c r="S339" s="179">
        <v>0</v>
      </c>
      <c r="T339" s="180">
        <f>S339*H339</f>
        <v>0</v>
      </c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R339" s="181" t="s">
        <v>134</v>
      </c>
      <c r="AT339" s="181" t="s">
        <v>129</v>
      </c>
      <c r="AU339" s="181" t="s">
        <v>88</v>
      </c>
      <c r="AY339" s="17" t="s">
        <v>127</v>
      </c>
      <c r="BE339" s="182">
        <f>IF(N339="základní",J339,0)</f>
        <v>0</v>
      </c>
      <c r="BF339" s="182">
        <f>IF(N339="snížená",J339,0)</f>
        <v>0</v>
      </c>
      <c r="BG339" s="182">
        <f>IF(N339="zákl. přenesená",J339,0)</f>
        <v>0</v>
      </c>
      <c r="BH339" s="182">
        <f>IF(N339="sníž. přenesená",J339,0)</f>
        <v>0</v>
      </c>
      <c r="BI339" s="182">
        <f>IF(N339="nulová",J339,0)</f>
        <v>0</v>
      </c>
      <c r="BJ339" s="17" t="s">
        <v>86</v>
      </c>
      <c r="BK339" s="182">
        <f>ROUND(I339*H339,2)</f>
        <v>0</v>
      </c>
      <c r="BL339" s="17" t="s">
        <v>134</v>
      </c>
      <c r="BM339" s="181" t="s">
        <v>550</v>
      </c>
    </row>
    <row r="340" s="2" customFormat="1">
      <c r="A340" s="36"/>
      <c r="B340" s="37"/>
      <c r="C340" s="36"/>
      <c r="D340" s="183" t="s">
        <v>136</v>
      </c>
      <c r="E340" s="36"/>
      <c r="F340" s="184" t="s">
        <v>551</v>
      </c>
      <c r="G340" s="36"/>
      <c r="H340" s="36"/>
      <c r="I340" s="185"/>
      <c r="J340" s="36"/>
      <c r="K340" s="36"/>
      <c r="L340" s="37"/>
      <c r="M340" s="186"/>
      <c r="N340" s="187"/>
      <c r="O340" s="75"/>
      <c r="P340" s="75"/>
      <c r="Q340" s="75"/>
      <c r="R340" s="75"/>
      <c r="S340" s="75"/>
      <c r="T340" s="7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T340" s="17" t="s">
        <v>136</v>
      </c>
      <c r="AU340" s="17" t="s">
        <v>88</v>
      </c>
    </row>
    <row r="341" s="13" customFormat="1">
      <c r="A341" s="13"/>
      <c r="B341" s="188"/>
      <c r="C341" s="13"/>
      <c r="D341" s="189" t="s">
        <v>157</v>
      </c>
      <c r="E341" s="190" t="s">
        <v>1</v>
      </c>
      <c r="F341" s="191" t="s">
        <v>535</v>
      </c>
      <c r="G341" s="13"/>
      <c r="H341" s="192">
        <v>15.504</v>
      </c>
      <c r="I341" s="193"/>
      <c r="J341" s="13"/>
      <c r="K341" s="13"/>
      <c r="L341" s="188"/>
      <c r="M341" s="194"/>
      <c r="N341" s="195"/>
      <c r="O341" s="195"/>
      <c r="P341" s="195"/>
      <c r="Q341" s="195"/>
      <c r="R341" s="195"/>
      <c r="S341" s="195"/>
      <c r="T341" s="196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190" t="s">
        <v>157</v>
      </c>
      <c r="AU341" s="190" t="s">
        <v>88</v>
      </c>
      <c r="AV341" s="13" t="s">
        <v>88</v>
      </c>
      <c r="AW341" s="13" t="s">
        <v>33</v>
      </c>
      <c r="AX341" s="13" t="s">
        <v>86</v>
      </c>
      <c r="AY341" s="190" t="s">
        <v>127</v>
      </c>
    </row>
    <row r="342" s="2" customFormat="1" ht="33" customHeight="1">
      <c r="A342" s="36"/>
      <c r="B342" s="169"/>
      <c r="C342" s="170" t="s">
        <v>552</v>
      </c>
      <c r="D342" s="170" t="s">
        <v>129</v>
      </c>
      <c r="E342" s="171" t="s">
        <v>553</v>
      </c>
      <c r="F342" s="172" t="s">
        <v>554</v>
      </c>
      <c r="G342" s="173" t="s">
        <v>206</v>
      </c>
      <c r="H342" s="174">
        <v>1</v>
      </c>
      <c r="I342" s="175"/>
      <c r="J342" s="176">
        <f>ROUND(I342*H342,2)</f>
        <v>0</v>
      </c>
      <c r="K342" s="172" t="s">
        <v>133</v>
      </c>
      <c r="L342" s="37"/>
      <c r="M342" s="177" t="s">
        <v>1</v>
      </c>
      <c r="N342" s="178" t="s">
        <v>43</v>
      </c>
      <c r="O342" s="75"/>
      <c r="P342" s="179">
        <f>O342*H342</f>
        <v>0</v>
      </c>
      <c r="Q342" s="179">
        <v>0</v>
      </c>
      <c r="R342" s="179">
        <f>Q342*H342</f>
        <v>0</v>
      </c>
      <c r="S342" s="179">
        <v>0</v>
      </c>
      <c r="T342" s="180">
        <f>S342*H342</f>
        <v>0</v>
      </c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R342" s="181" t="s">
        <v>134</v>
      </c>
      <c r="AT342" s="181" t="s">
        <v>129</v>
      </c>
      <c r="AU342" s="181" t="s">
        <v>88</v>
      </c>
      <c r="AY342" s="17" t="s">
        <v>127</v>
      </c>
      <c r="BE342" s="182">
        <f>IF(N342="základní",J342,0)</f>
        <v>0</v>
      </c>
      <c r="BF342" s="182">
        <f>IF(N342="snížená",J342,0)</f>
        <v>0</v>
      </c>
      <c r="BG342" s="182">
        <f>IF(N342="zákl. přenesená",J342,0)</f>
        <v>0</v>
      </c>
      <c r="BH342" s="182">
        <f>IF(N342="sníž. přenesená",J342,0)</f>
        <v>0</v>
      </c>
      <c r="BI342" s="182">
        <f>IF(N342="nulová",J342,0)</f>
        <v>0</v>
      </c>
      <c r="BJ342" s="17" t="s">
        <v>86</v>
      </c>
      <c r="BK342" s="182">
        <f>ROUND(I342*H342,2)</f>
        <v>0</v>
      </c>
      <c r="BL342" s="17" t="s">
        <v>134</v>
      </c>
      <c r="BM342" s="181" t="s">
        <v>555</v>
      </c>
    </row>
    <row r="343" s="2" customFormat="1">
      <c r="A343" s="36"/>
      <c r="B343" s="37"/>
      <c r="C343" s="36"/>
      <c r="D343" s="183" t="s">
        <v>136</v>
      </c>
      <c r="E343" s="36"/>
      <c r="F343" s="184" t="s">
        <v>556</v>
      </c>
      <c r="G343" s="36"/>
      <c r="H343" s="36"/>
      <c r="I343" s="185"/>
      <c r="J343" s="36"/>
      <c r="K343" s="36"/>
      <c r="L343" s="37"/>
      <c r="M343" s="186"/>
      <c r="N343" s="187"/>
      <c r="O343" s="75"/>
      <c r="P343" s="75"/>
      <c r="Q343" s="75"/>
      <c r="R343" s="75"/>
      <c r="S343" s="75"/>
      <c r="T343" s="7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T343" s="17" t="s">
        <v>136</v>
      </c>
      <c r="AU343" s="17" t="s">
        <v>88</v>
      </c>
    </row>
    <row r="344" s="13" customFormat="1">
      <c r="A344" s="13"/>
      <c r="B344" s="188"/>
      <c r="C344" s="13"/>
      <c r="D344" s="189" t="s">
        <v>157</v>
      </c>
      <c r="E344" s="190" t="s">
        <v>1</v>
      </c>
      <c r="F344" s="191" t="s">
        <v>557</v>
      </c>
      <c r="G344" s="13"/>
      <c r="H344" s="192">
        <v>1</v>
      </c>
      <c r="I344" s="193"/>
      <c r="J344" s="13"/>
      <c r="K344" s="13"/>
      <c r="L344" s="188"/>
      <c r="M344" s="194"/>
      <c r="N344" s="195"/>
      <c r="O344" s="195"/>
      <c r="P344" s="195"/>
      <c r="Q344" s="195"/>
      <c r="R344" s="195"/>
      <c r="S344" s="195"/>
      <c r="T344" s="196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190" t="s">
        <v>157</v>
      </c>
      <c r="AU344" s="190" t="s">
        <v>88</v>
      </c>
      <c r="AV344" s="13" t="s">
        <v>88</v>
      </c>
      <c r="AW344" s="13" t="s">
        <v>33</v>
      </c>
      <c r="AX344" s="13" t="s">
        <v>86</v>
      </c>
      <c r="AY344" s="190" t="s">
        <v>127</v>
      </c>
    </row>
    <row r="345" s="2" customFormat="1" ht="37.8" customHeight="1">
      <c r="A345" s="36"/>
      <c r="B345" s="169"/>
      <c r="C345" s="170" t="s">
        <v>558</v>
      </c>
      <c r="D345" s="170" t="s">
        <v>129</v>
      </c>
      <c r="E345" s="171" t="s">
        <v>559</v>
      </c>
      <c r="F345" s="172" t="s">
        <v>560</v>
      </c>
      <c r="G345" s="173" t="s">
        <v>206</v>
      </c>
      <c r="H345" s="174">
        <v>469.08600000000001</v>
      </c>
      <c r="I345" s="175"/>
      <c r="J345" s="176">
        <f>ROUND(I345*H345,2)</f>
        <v>0</v>
      </c>
      <c r="K345" s="172" t="s">
        <v>133</v>
      </c>
      <c r="L345" s="37"/>
      <c r="M345" s="177" t="s">
        <v>1</v>
      </c>
      <c r="N345" s="178" t="s">
        <v>43</v>
      </c>
      <c r="O345" s="75"/>
      <c r="P345" s="179">
        <f>O345*H345</f>
        <v>0</v>
      </c>
      <c r="Q345" s="179">
        <v>0</v>
      </c>
      <c r="R345" s="179">
        <f>Q345*H345</f>
        <v>0</v>
      </c>
      <c r="S345" s="179">
        <v>0</v>
      </c>
      <c r="T345" s="180">
        <f>S345*H345</f>
        <v>0</v>
      </c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R345" s="181" t="s">
        <v>134</v>
      </c>
      <c r="AT345" s="181" t="s">
        <v>129</v>
      </c>
      <c r="AU345" s="181" t="s">
        <v>88</v>
      </c>
      <c r="AY345" s="17" t="s">
        <v>127</v>
      </c>
      <c r="BE345" s="182">
        <f>IF(N345="základní",J345,0)</f>
        <v>0</v>
      </c>
      <c r="BF345" s="182">
        <f>IF(N345="snížená",J345,0)</f>
        <v>0</v>
      </c>
      <c r="BG345" s="182">
        <f>IF(N345="zákl. přenesená",J345,0)</f>
        <v>0</v>
      </c>
      <c r="BH345" s="182">
        <f>IF(N345="sníž. přenesená",J345,0)</f>
        <v>0</v>
      </c>
      <c r="BI345" s="182">
        <f>IF(N345="nulová",J345,0)</f>
        <v>0</v>
      </c>
      <c r="BJ345" s="17" t="s">
        <v>86</v>
      </c>
      <c r="BK345" s="182">
        <f>ROUND(I345*H345,2)</f>
        <v>0</v>
      </c>
      <c r="BL345" s="17" t="s">
        <v>134</v>
      </c>
      <c r="BM345" s="181" t="s">
        <v>561</v>
      </c>
    </row>
    <row r="346" s="2" customFormat="1">
      <c r="A346" s="36"/>
      <c r="B346" s="37"/>
      <c r="C346" s="36"/>
      <c r="D346" s="183" t="s">
        <v>136</v>
      </c>
      <c r="E346" s="36"/>
      <c r="F346" s="184" t="s">
        <v>562</v>
      </c>
      <c r="G346" s="36"/>
      <c r="H346" s="36"/>
      <c r="I346" s="185"/>
      <c r="J346" s="36"/>
      <c r="K346" s="36"/>
      <c r="L346" s="37"/>
      <c r="M346" s="186"/>
      <c r="N346" s="187"/>
      <c r="O346" s="75"/>
      <c r="P346" s="75"/>
      <c r="Q346" s="75"/>
      <c r="R346" s="75"/>
      <c r="S346" s="75"/>
      <c r="T346" s="7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T346" s="17" t="s">
        <v>136</v>
      </c>
      <c r="AU346" s="17" t="s">
        <v>88</v>
      </c>
    </row>
    <row r="347" s="13" customFormat="1">
      <c r="A347" s="13"/>
      <c r="B347" s="188"/>
      <c r="C347" s="13"/>
      <c r="D347" s="189" t="s">
        <v>157</v>
      </c>
      <c r="E347" s="190" t="s">
        <v>1</v>
      </c>
      <c r="F347" s="191" t="s">
        <v>563</v>
      </c>
      <c r="G347" s="13"/>
      <c r="H347" s="192">
        <v>2.0800000000000001</v>
      </c>
      <c r="I347" s="193"/>
      <c r="J347" s="13"/>
      <c r="K347" s="13"/>
      <c r="L347" s="188"/>
      <c r="M347" s="194"/>
      <c r="N347" s="195"/>
      <c r="O347" s="195"/>
      <c r="P347" s="195"/>
      <c r="Q347" s="195"/>
      <c r="R347" s="195"/>
      <c r="S347" s="195"/>
      <c r="T347" s="196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190" t="s">
        <v>157</v>
      </c>
      <c r="AU347" s="190" t="s">
        <v>88</v>
      </c>
      <c r="AV347" s="13" t="s">
        <v>88</v>
      </c>
      <c r="AW347" s="13" t="s">
        <v>33</v>
      </c>
      <c r="AX347" s="13" t="s">
        <v>78</v>
      </c>
      <c r="AY347" s="190" t="s">
        <v>127</v>
      </c>
    </row>
    <row r="348" s="13" customFormat="1">
      <c r="A348" s="13"/>
      <c r="B348" s="188"/>
      <c r="C348" s="13"/>
      <c r="D348" s="189" t="s">
        <v>157</v>
      </c>
      <c r="E348" s="190" t="s">
        <v>1</v>
      </c>
      <c r="F348" s="191" t="s">
        <v>564</v>
      </c>
      <c r="G348" s="13"/>
      <c r="H348" s="192">
        <v>10.324999999999999</v>
      </c>
      <c r="I348" s="193"/>
      <c r="J348" s="13"/>
      <c r="K348" s="13"/>
      <c r="L348" s="188"/>
      <c r="M348" s="194"/>
      <c r="N348" s="195"/>
      <c r="O348" s="195"/>
      <c r="P348" s="195"/>
      <c r="Q348" s="195"/>
      <c r="R348" s="195"/>
      <c r="S348" s="195"/>
      <c r="T348" s="196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190" t="s">
        <v>157</v>
      </c>
      <c r="AU348" s="190" t="s">
        <v>88</v>
      </c>
      <c r="AV348" s="13" t="s">
        <v>88</v>
      </c>
      <c r="AW348" s="13" t="s">
        <v>33</v>
      </c>
      <c r="AX348" s="13" t="s">
        <v>78</v>
      </c>
      <c r="AY348" s="190" t="s">
        <v>127</v>
      </c>
    </row>
    <row r="349" s="13" customFormat="1">
      <c r="A349" s="13"/>
      <c r="B349" s="188"/>
      <c r="C349" s="13"/>
      <c r="D349" s="189" t="s">
        <v>157</v>
      </c>
      <c r="E349" s="190" t="s">
        <v>1</v>
      </c>
      <c r="F349" s="191" t="s">
        <v>565</v>
      </c>
      <c r="G349" s="13"/>
      <c r="H349" s="192">
        <v>350</v>
      </c>
      <c r="I349" s="193"/>
      <c r="J349" s="13"/>
      <c r="K349" s="13"/>
      <c r="L349" s="188"/>
      <c r="M349" s="194"/>
      <c r="N349" s="195"/>
      <c r="O349" s="195"/>
      <c r="P349" s="195"/>
      <c r="Q349" s="195"/>
      <c r="R349" s="195"/>
      <c r="S349" s="195"/>
      <c r="T349" s="196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190" t="s">
        <v>157</v>
      </c>
      <c r="AU349" s="190" t="s">
        <v>88</v>
      </c>
      <c r="AV349" s="13" t="s">
        <v>88</v>
      </c>
      <c r="AW349" s="13" t="s">
        <v>33</v>
      </c>
      <c r="AX349" s="13" t="s">
        <v>78</v>
      </c>
      <c r="AY349" s="190" t="s">
        <v>127</v>
      </c>
    </row>
    <row r="350" s="13" customFormat="1">
      <c r="A350" s="13"/>
      <c r="B350" s="188"/>
      <c r="C350" s="13"/>
      <c r="D350" s="189" t="s">
        <v>157</v>
      </c>
      <c r="E350" s="190" t="s">
        <v>1</v>
      </c>
      <c r="F350" s="191" t="s">
        <v>566</v>
      </c>
      <c r="G350" s="13"/>
      <c r="H350" s="192">
        <v>104.19</v>
      </c>
      <c r="I350" s="193"/>
      <c r="J350" s="13"/>
      <c r="K350" s="13"/>
      <c r="L350" s="188"/>
      <c r="M350" s="194"/>
      <c r="N350" s="195"/>
      <c r="O350" s="195"/>
      <c r="P350" s="195"/>
      <c r="Q350" s="195"/>
      <c r="R350" s="195"/>
      <c r="S350" s="195"/>
      <c r="T350" s="196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190" t="s">
        <v>157</v>
      </c>
      <c r="AU350" s="190" t="s">
        <v>88</v>
      </c>
      <c r="AV350" s="13" t="s">
        <v>88</v>
      </c>
      <c r="AW350" s="13" t="s">
        <v>33</v>
      </c>
      <c r="AX350" s="13" t="s">
        <v>78</v>
      </c>
      <c r="AY350" s="190" t="s">
        <v>127</v>
      </c>
    </row>
    <row r="351" s="13" customFormat="1">
      <c r="A351" s="13"/>
      <c r="B351" s="188"/>
      <c r="C351" s="13"/>
      <c r="D351" s="189" t="s">
        <v>157</v>
      </c>
      <c r="E351" s="190" t="s">
        <v>1</v>
      </c>
      <c r="F351" s="191" t="s">
        <v>567</v>
      </c>
      <c r="G351" s="13"/>
      <c r="H351" s="192">
        <v>1</v>
      </c>
      <c r="I351" s="193"/>
      <c r="J351" s="13"/>
      <c r="K351" s="13"/>
      <c r="L351" s="188"/>
      <c r="M351" s="194"/>
      <c r="N351" s="195"/>
      <c r="O351" s="195"/>
      <c r="P351" s="195"/>
      <c r="Q351" s="195"/>
      <c r="R351" s="195"/>
      <c r="S351" s="195"/>
      <c r="T351" s="196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190" t="s">
        <v>157</v>
      </c>
      <c r="AU351" s="190" t="s">
        <v>88</v>
      </c>
      <c r="AV351" s="13" t="s">
        <v>88</v>
      </c>
      <c r="AW351" s="13" t="s">
        <v>33</v>
      </c>
      <c r="AX351" s="13" t="s">
        <v>78</v>
      </c>
      <c r="AY351" s="190" t="s">
        <v>127</v>
      </c>
    </row>
    <row r="352" s="13" customFormat="1">
      <c r="A352" s="13"/>
      <c r="B352" s="188"/>
      <c r="C352" s="13"/>
      <c r="D352" s="189" t="s">
        <v>157</v>
      </c>
      <c r="E352" s="190" t="s">
        <v>1</v>
      </c>
      <c r="F352" s="191" t="s">
        <v>568</v>
      </c>
      <c r="G352" s="13"/>
      <c r="H352" s="192">
        <v>0.48199999999999998</v>
      </c>
      <c r="I352" s="193"/>
      <c r="J352" s="13"/>
      <c r="K352" s="13"/>
      <c r="L352" s="188"/>
      <c r="M352" s="194"/>
      <c r="N352" s="195"/>
      <c r="O352" s="195"/>
      <c r="P352" s="195"/>
      <c r="Q352" s="195"/>
      <c r="R352" s="195"/>
      <c r="S352" s="195"/>
      <c r="T352" s="196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190" t="s">
        <v>157</v>
      </c>
      <c r="AU352" s="190" t="s">
        <v>88</v>
      </c>
      <c r="AV352" s="13" t="s">
        <v>88</v>
      </c>
      <c r="AW352" s="13" t="s">
        <v>33</v>
      </c>
      <c r="AX352" s="13" t="s">
        <v>78</v>
      </c>
      <c r="AY352" s="190" t="s">
        <v>127</v>
      </c>
    </row>
    <row r="353" s="13" customFormat="1">
      <c r="A353" s="13"/>
      <c r="B353" s="188"/>
      <c r="C353" s="13"/>
      <c r="D353" s="189" t="s">
        <v>157</v>
      </c>
      <c r="E353" s="190" t="s">
        <v>1</v>
      </c>
      <c r="F353" s="191" t="s">
        <v>569</v>
      </c>
      <c r="G353" s="13"/>
      <c r="H353" s="192">
        <v>0.086999999999999994</v>
      </c>
      <c r="I353" s="193"/>
      <c r="J353" s="13"/>
      <c r="K353" s="13"/>
      <c r="L353" s="188"/>
      <c r="M353" s="194"/>
      <c r="N353" s="195"/>
      <c r="O353" s="195"/>
      <c r="P353" s="195"/>
      <c r="Q353" s="195"/>
      <c r="R353" s="195"/>
      <c r="S353" s="195"/>
      <c r="T353" s="196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190" t="s">
        <v>157</v>
      </c>
      <c r="AU353" s="190" t="s">
        <v>88</v>
      </c>
      <c r="AV353" s="13" t="s">
        <v>88</v>
      </c>
      <c r="AW353" s="13" t="s">
        <v>33</v>
      </c>
      <c r="AX353" s="13" t="s">
        <v>78</v>
      </c>
      <c r="AY353" s="190" t="s">
        <v>127</v>
      </c>
    </row>
    <row r="354" s="13" customFormat="1">
      <c r="A354" s="13"/>
      <c r="B354" s="188"/>
      <c r="C354" s="13"/>
      <c r="D354" s="189" t="s">
        <v>157</v>
      </c>
      <c r="E354" s="190" t="s">
        <v>1</v>
      </c>
      <c r="F354" s="191" t="s">
        <v>570</v>
      </c>
      <c r="G354" s="13"/>
      <c r="H354" s="192">
        <v>0.098000000000000004</v>
      </c>
      <c r="I354" s="193"/>
      <c r="J354" s="13"/>
      <c r="K354" s="13"/>
      <c r="L354" s="188"/>
      <c r="M354" s="194"/>
      <c r="N354" s="195"/>
      <c r="O354" s="195"/>
      <c r="P354" s="195"/>
      <c r="Q354" s="195"/>
      <c r="R354" s="195"/>
      <c r="S354" s="195"/>
      <c r="T354" s="196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190" t="s">
        <v>157</v>
      </c>
      <c r="AU354" s="190" t="s">
        <v>88</v>
      </c>
      <c r="AV354" s="13" t="s">
        <v>88</v>
      </c>
      <c r="AW354" s="13" t="s">
        <v>33</v>
      </c>
      <c r="AX354" s="13" t="s">
        <v>78</v>
      </c>
      <c r="AY354" s="190" t="s">
        <v>127</v>
      </c>
    </row>
    <row r="355" s="13" customFormat="1">
      <c r="A355" s="13"/>
      <c r="B355" s="188"/>
      <c r="C355" s="13"/>
      <c r="D355" s="189" t="s">
        <v>157</v>
      </c>
      <c r="E355" s="190" t="s">
        <v>1</v>
      </c>
      <c r="F355" s="191" t="s">
        <v>571</v>
      </c>
      <c r="G355" s="13"/>
      <c r="H355" s="192">
        <v>0.16400000000000001</v>
      </c>
      <c r="I355" s="193"/>
      <c r="J355" s="13"/>
      <c r="K355" s="13"/>
      <c r="L355" s="188"/>
      <c r="M355" s="194"/>
      <c r="N355" s="195"/>
      <c r="O355" s="195"/>
      <c r="P355" s="195"/>
      <c r="Q355" s="195"/>
      <c r="R355" s="195"/>
      <c r="S355" s="195"/>
      <c r="T355" s="196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190" t="s">
        <v>157</v>
      </c>
      <c r="AU355" s="190" t="s">
        <v>88</v>
      </c>
      <c r="AV355" s="13" t="s">
        <v>88</v>
      </c>
      <c r="AW355" s="13" t="s">
        <v>33</v>
      </c>
      <c r="AX355" s="13" t="s">
        <v>78</v>
      </c>
      <c r="AY355" s="190" t="s">
        <v>127</v>
      </c>
    </row>
    <row r="356" s="13" customFormat="1">
      <c r="A356" s="13"/>
      <c r="B356" s="188"/>
      <c r="C356" s="13"/>
      <c r="D356" s="189" t="s">
        <v>157</v>
      </c>
      <c r="E356" s="190" t="s">
        <v>1</v>
      </c>
      <c r="F356" s="191" t="s">
        <v>572</v>
      </c>
      <c r="G356" s="13"/>
      <c r="H356" s="192">
        <v>0.66000000000000003</v>
      </c>
      <c r="I356" s="193"/>
      <c r="J356" s="13"/>
      <c r="K356" s="13"/>
      <c r="L356" s="188"/>
      <c r="M356" s="194"/>
      <c r="N356" s="195"/>
      <c r="O356" s="195"/>
      <c r="P356" s="195"/>
      <c r="Q356" s="195"/>
      <c r="R356" s="195"/>
      <c r="S356" s="195"/>
      <c r="T356" s="196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190" t="s">
        <v>157</v>
      </c>
      <c r="AU356" s="190" t="s">
        <v>88</v>
      </c>
      <c r="AV356" s="13" t="s">
        <v>88</v>
      </c>
      <c r="AW356" s="13" t="s">
        <v>33</v>
      </c>
      <c r="AX356" s="13" t="s">
        <v>78</v>
      </c>
      <c r="AY356" s="190" t="s">
        <v>127</v>
      </c>
    </row>
    <row r="357" s="14" customFormat="1">
      <c r="A357" s="14"/>
      <c r="B357" s="207"/>
      <c r="C357" s="14"/>
      <c r="D357" s="189" t="s">
        <v>157</v>
      </c>
      <c r="E357" s="208" t="s">
        <v>1</v>
      </c>
      <c r="F357" s="209" t="s">
        <v>247</v>
      </c>
      <c r="G357" s="14"/>
      <c r="H357" s="210">
        <v>469.08600000000001</v>
      </c>
      <c r="I357" s="211"/>
      <c r="J357" s="14"/>
      <c r="K357" s="14"/>
      <c r="L357" s="207"/>
      <c r="M357" s="212"/>
      <c r="N357" s="213"/>
      <c r="O357" s="213"/>
      <c r="P357" s="213"/>
      <c r="Q357" s="213"/>
      <c r="R357" s="213"/>
      <c r="S357" s="213"/>
      <c r="T357" s="2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08" t="s">
        <v>157</v>
      </c>
      <c r="AU357" s="208" t="s">
        <v>88</v>
      </c>
      <c r="AV357" s="14" t="s">
        <v>134</v>
      </c>
      <c r="AW357" s="14" t="s">
        <v>33</v>
      </c>
      <c r="AX357" s="14" t="s">
        <v>86</v>
      </c>
      <c r="AY357" s="208" t="s">
        <v>127</v>
      </c>
    </row>
    <row r="358" s="2" customFormat="1" ht="37.8" customHeight="1">
      <c r="A358" s="36"/>
      <c r="B358" s="169"/>
      <c r="C358" s="170" t="s">
        <v>573</v>
      </c>
      <c r="D358" s="170" t="s">
        <v>129</v>
      </c>
      <c r="E358" s="171" t="s">
        <v>574</v>
      </c>
      <c r="F358" s="172" t="s">
        <v>575</v>
      </c>
      <c r="G358" s="173" t="s">
        <v>206</v>
      </c>
      <c r="H358" s="174">
        <v>15.504</v>
      </c>
      <c r="I358" s="175"/>
      <c r="J358" s="176">
        <f>ROUND(I358*H358,2)</f>
        <v>0</v>
      </c>
      <c r="K358" s="172" t="s">
        <v>133</v>
      </c>
      <c r="L358" s="37"/>
      <c r="M358" s="177" t="s">
        <v>1</v>
      </c>
      <c r="N358" s="178" t="s">
        <v>43</v>
      </c>
      <c r="O358" s="75"/>
      <c r="P358" s="179">
        <f>O358*H358</f>
        <v>0</v>
      </c>
      <c r="Q358" s="179">
        <v>0</v>
      </c>
      <c r="R358" s="179">
        <f>Q358*H358</f>
        <v>0</v>
      </c>
      <c r="S358" s="179">
        <v>0</v>
      </c>
      <c r="T358" s="180">
        <f>S358*H358</f>
        <v>0</v>
      </c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R358" s="181" t="s">
        <v>134</v>
      </c>
      <c r="AT358" s="181" t="s">
        <v>129</v>
      </c>
      <c r="AU358" s="181" t="s">
        <v>88</v>
      </c>
      <c r="AY358" s="17" t="s">
        <v>127</v>
      </c>
      <c r="BE358" s="182">
        <f>IF(N358="základní",J358,0)</f>
        <v>0</v>
      </c>
      <c r="BF358" s="182">
        <f>IF(N358="snížená",J358,0)</f>
        <v>0</v>
      </c>
      <c r="BG358" s="182">
        <f>IF(N358="zákl. přenesená",J358,0)</f>
        <v>0</v>
      </c>
      <c r="BH358" s="182">
        <f>IF(N358="sníž. přenesená",J358,0)</f>
        <v>0</v>
      </c>
      <c r="BI358" s="182">
        <f>IF(N358="nulová",J358,0)</f>
        <v>0</v>
      </c>
      <c r="BJ358" s="17" t="s">
        <v>86</v>
      </c>
      <c r="BK358" s="182">
        <f>ROUND(I358*H358,2)</f>
        <v>0</v>
      </c>
      <c r="BL358" s="17" t="s">
        <v>134</v>
      </c>
      <c r="BM358" s="181" t="s">
        <v>576</v>
      </c>
    </row>
    <row r="359" s="2" customFormat="1">
      <c r="A359" s="36"/>
      <c r="B359" s="37"/>
      <c r="C359" s="36"/>
      <c r="D359" s="183" t="s">
        <v>136</v>
      </c>
      <c r="E359" s="36"/>
      <c r="F359" s="184" t="s">
        <v>577</v>
      </c>
      <c r="G359" s="36"/>
      <c r="H359" s="36"/>
      <c r="I359" s="185"/>
      <c r="J359" s="36"/>
      <c r="K359" s="36"/>
      <c r="L359" s="37"/>
      <c r="M359" s="186"/>
      <c r="N359" s="187"/>
      <c r="O359" s="75"/>
      <c r="P359" s="75"/>
      <c r="Q359" s="75"/>
      <c r="R359" s="75"/>
      <c r="S359" s="75"/>
      <c r="T359" s="7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T359" s="17" t="s">
        <v>136</v>
      </c>
      <c r="AU359" s="17" t="s">
        <v>88</v>
      </c>
    </row>
    <row r="360" s="13" customFormat="1">
      <c r="A360" s="13"/>
      <c r="B360" s="188"/>
      <c r="C360" s="13"/>
      <c r="D360" s="189" t="s">
        <v>157</v>
      </c>
      <c r="E360" s="190" t="s">
        <v>1</v>
      </c>
      <c r="F360" s="191" t="s">
        <v>578</v>
      </c>
      <c r="G360" s="13"/>
      <c r="H360" s="192">
        <v>15.504</v>
      </c>
      <c r="I360" s="193"/>
      <c r="J360" s="13"/>
      <c r="K360" s="13"/>
      <c r="L360" s="188"/>
      <c r="M360" s="194"/>
      <c r="N360" s="195"/>
      <c r="O360" s="195"/>
      <c r="P360" s="195"/>
      <c r="Q360" s="195"/>
      <c r="R360" s="195"/>
      <c r="S360" s="195"/>
      <c r="T360" s="196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190" t="s">
        <v>157</v>
      </c>
      <c r="AU360" s="190" t="s">
        <v>88</v>
      </c>
      <c r="AV360" s="13" t="s">
        <v>88</v>
      </c>
      <c r="AW360" s="13" t="s">
        <v>33</v>
      </c>
      <c r="AX360" s="13" t="s">
        <v>86</v>
      </c>
      <c r="AY360" s="190" t="s">
        <v>127</v>
      </c>
    </row>
    <row r="361" s="2" customFormat="1" ht="44.25" customHeight="1">
      <c r="A361" s="36"/>
      <c r="B361" s="169"/>
      <c r="C361" s="170" t="s">
        <v>579</v>
      </c>
      <c r="D361" s="170" t="s">
        <v>129</v>
      </c>
      <c r="E361" s="171" t="s">
        <v>580</v>
      </c>
      <c r="F361" s="172" t="s">
        <v>581</v>
      </c>
      <c r="G361" s="173" t="s">
        <v>206</v>
      </c>
      <c r="H361" s="174">
        <v>19.288</v>
      </c>
      <c r="I361" s="175"/>
      <c r="J361" s="176">
        <f>ROUND(I361*H361,2)</f>
        <v>0</v>
      </c>
      <c r="K361" s="172" t="s">
        <v>133</v>
      </c>
      <c r="L361" s="37"/>
      <c r="M361" s="177" t="s">
        <v>1</v>
      </c>
      <c r="N361" s="178" t="s">
        <v>43</v>
      </c>
      <c r="O361" s="75"/>
      <c r="P361" s="179">
        <f>O361*H361</f>
        <v>0</v>
      </c>
      <c r="Q361" s="179">
        <v>0</v>
      </c>
      <c r="R361" s="179">
        <f>Q361*H361</f>
        <v>0</v>
      </c>
      <c r="S361" s="179">
        <v>0</v>
      </c>
      <c r="T361" s="180">
        <f>S361*H361</f>
        <v>0</v>
      </c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R361" s="181" t="s">
        <v>134</v>
      </c>
      <c r="AT361" s="181" t="s">
        <v>129</v>
      </c>
      <c r="AU361" s="181" t="s">
        <v>88</v>
      </c>
      <c r="AY361" s="17" t="s">
        <v>127</v>
      </c>
      <c r="BE361" s="182">
        <f>IF(N361="základní",J361,0)</f>
        <v>0</v>
      </c>
      <c r="BF361" s="182">
        <f>IF(N361="snížená",J361,0)</f>
        <v>0</v>
      </c>
      <c r="BG361" s="182">
        <f>IF(N361="zákl. přenesená",J361,0)</f>
        <v>0</v>
      </c>
      <c r="BH361" s="182">
        <f>IF(N361="sníž. přenesená",J361,0)</f>
        <v>0</v>
      </c>
      <c r="BI361" s="182">
        <f>IF(N361="nulová",J361,0)</f>
        <v>0</v>
      </c>
      <c r="BJ361" s="17" t="s">
        <v>86</v>
      </c>
      <c r="BK361" s="182">
        <f>ROUND(I361*H361,2)</f>
        <v>0</v>
      </c>
      <c r="BL361" s="17" t="s">
        <v>134</v>
      </c>
      <c r="BM361" s="181" t="s">
        <v>582</v>
      </c>
    </row>
    <row r="362" s="2" customFormat="1">
      <c r="A362" s="36"/>
      <c r="B362" s="37"/>
      <c r="C362" s="36"/>
      <c r="D362" s="183" t="s">
        <v>136</v>
      </c>
      <c r="E362" s="36"/>
      <c r="F362" s="184" t="s">
        <v>583</v>
      </c>
      <c r="G362" s="36"/>
      <c r="H362" s="36"/>
      <c r="I362" s="185"/>
      <c r="J362" s="36"/>
      <c r="K362" s="36"/>
      <c r="L362" s="37"/>
      <c r="M362" s="186"/>
      <c r="N362" s="187"/>
      <c r="O362" s="75"/>
      <c r="P362" s="75"/>
      <c r="Q362" s="75"/>
      <c r="R362" s="75"/>
      <c r="S362" s="75"/>
      <c r="T362" s="7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T362" s="17" t="s">
        <v>136</v>
      </c>
      <c r="AU362" s="17" t="s">
        <v>88</v>
      </c>
    </row>
    <row r="363" s="13" customFormat="1">
      <c r="A363" s="13"/>
      <c r="B363" s="188"/>
      <c r="C363" s="13"/>
      <c r="D363" s="189" t="s">
        <v>157</v>
      </c>
      <c r="E363" s="190" t="s">
        <v>1</v>
      </c>
      <c r="F363" s="191" t="s">
        <v>584</v>
      </c>
      <c r="G363" s="13"/>
      <c r="H363" s="192">
        <v>15.4</v>
      </c>
      <c r="I363" s="193"/>
      <c r="J363" s="13"/>
      <c r="K363" s="13"/>
      <c r="L363" s="188"/>
      <c r="M363" s="194"/>
      <c r="N363" s="195"/>
      <c r="O363" s="195"/>
      <c r="P363" s="195"/>
      <c r="Q363" s="195"/>
      <c r="R363" s="195"/>
      <c r="S363" s="195"/>
      <c r="T363" s="196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190" t="s">
        <v>157</v>
      </c>
      <c r="AU363" s="190" t="s">
        <v>88</v>
      </c>
      <c r="AV363" s="13" t="s">
        <v>88</v>
      </c>
      <c r="AW363" s="13" t="s">
        <v>33</v>
      </c>
      <c r="AX363" s="13" t="s">
        <v>78</v>
      </c>
      <c r="AY363" s="190" t="s">
        <v>127</v>
      </c>
    </row>
    <row r="364" s="13" customFormat="1">
      <c r="A364" s="13"/>
      <c r="B364" s="188"/>
      <c r="C364" s="13"/>
      <c r="D364" s="189" t="s">
        <v>157</v>
      </c>
      <c r="E364" s="190" t="s">
        <v>1</v>
      </c>
      <c r="F364" s="191" t="s">
        <v>585</v>
      </c>
      <c r="G364" s="13"/>
      <c r="H364" s="192">
        <v>3.8879999999999999</v>
      </c>
      <c r="I364" s="193"/>
      <c r="J364" s="13"/>
      <c r="K364" s="13"/>
      <c r="L364" s="188"/>
      <c r="M364" s="194"/>
      <c r="N364" s="195"/>
      <c r="O364" s="195"/>
      <c r="P364" s="195"/>
      <c r="Q364" s="195"/>
      <c r="R364" s="195"/>
      <c r="S364" s="195"/>
      <c r="T364" s="196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190" t="s">
        <v>157</v>
      </c>
      <c r="AU364" s="190" t="s">
        <v>88</v>
      </c>
      <c r="AV364" s="13" t="s">
        <v>88</v>
      </c>
      <c r="AW364" s="13" t="s">
        <v>33</v>
      </c>
      <c r="AX364" s="13" t="s">
        <v>78</v>
      </c>
      <c r="AY364" s="190" t="s">
        <v>127</v>
      </c>
    </row>
    <row r="365" s="14" customFormat="1">
      <c r="A365" s="14"/>
      <c r="B365" s="207"/>
      <c r="C365" s="14"/>
      <c r="D365" s="189" t="s">
        <v>157</v>
      </c>
      <c r="E365" s="208" t="s">
        <v>1</v>
      </c>
      <c r="F365" s="209" t="s">
        <v>247</v>
      </c>
      <c r="G365" s="14"/>
      <c r="H365" s="210">
        <v>19.288</v>
      </c>
      <c r="I365" s="211"/>
      <c r="J365" s="14"/>
      <c r="K365" s="14"/>
      <c r="L365" s="207"/>
      <c r="M365" s="212"/>
      <c r="N365" s="213"/>
      <c r="O365" s="213"/>
      <c r="P365" s="213"/>
      <c r="Q365" s="213"/>
      <c r="R365" s="213"/>
      <c r="S365" s="213"/>
      <c r="T365" s="2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08" t="s">
        <v>157</v>
      </c>
      <c r="AU365" s="208" t="s">
        <v>88</v>
      </c>
      <c r="AV365" s="14" t="s">
        <v>134</v>
      </c>
      <c r="AW365" s="14" t="s">
        <v>33</v>
      </c>
      <c r="AX365" s="14" t="s">
        <v>86</v>
      </c>
      <c r="AY365" s="208" t="s">
        <v>127</v>
      </c>
    </row>
    <row r="366" s="2" customFormat="1" ht="44.25" customHeight="1">
      <c r="A366" s="36"/>
      <c r="B366" s="169"/>
      <c r="C366" s="170" t="s">
        <v>586</v>
      </c>
      <c r="D366" s="170" t="s">
        <v>129</v>
      </c>
      <c r="E366" s="171" t="s">
        <v>587</v>
      </c>
      <c r="F366" s="172" t="s">
        <v>588</v>
      </c>
      <c r="G366" s="173" t="s">
        <v>206</v>
      </c>
      <c r="H366" s="174">
        <v>9.0950000000000006</v>
      </c>
      <c r="I366" s="175"/>
      <c r="J366" s="176">
        <f>ROUND(I366*H366,2)</f>
        <v>0</v>
      </c>
      <c r="K366" s="172" t="s">
        <v>133</v>
      </c>
      <c r="L366" s="37"/>
      <c r="M366" s="177" t="s">
        <v>1</v>
      </c>
      <c r="N366" s="178" t="s">
        <v>43</v>
      </c>
      <c r="O366" s="75"/>
      <c r="P366" s="179">
        <f>O366*H366</f>
        <v>0</v>
      </c>
      <c r="Q366" s="179">
        <v>0</v>
      </c>
      <c r="R366" s="179">
        <f>Q366*H366</f>
        <v>0</v>
      </c>
      <c r="S366" s="179">
        <v>0</v>
      </c>
      <c r="T366" s="180">
        <f>S366*H366</f>
        <v>0</v>
      </c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R366" s="181" t="s">
        <v>134</v>
      </c>
      <c r="AT366" s="181" t="s">
        <v>129</v>
      </c>
      <c r="AU366" s="181" t="s">
        <v>88</v>
      </c>
      <c r="AY366" s="17" t="s">
        <v>127</v>
      </c>
      <c r="BE366" s="182">
        <f>IF(N366="základní",J366,0)</f>
        <v>0</v>
      </c>
      <c r="BF366" s="182">
        <f>IF(N366="snížená",J366,0)</f>
        <v>0</v>
      </c>
      <c r="BG366" s="182">
        <f>IF(N366="zákl. přenesená",J366,0)</f>
        <v>0</v>
      </c>
      <c r="BH366" s="182">
        <f>IF(N366="sníž. přenesená",J366,0)</f>
        <v>0</v>
      </c>
      <c r="BI366" s="182">
        <f>IF(N366="nulová",J366,0)</f>
        <v>0</v>
      </c>
      <c r="BJ366" s="17" t="s">
        <v>86</v>
      </c>
      <c r="BK366" s="182">
        <f>ROUND(I366*H366,2)</f>
        <v>0</v>
      </c>
      <c r="BL366" s="17" t="s">
        <v>134</v>
      </c>
      <c r="BM366" s="181" t="s">
        <v>589</v>
      </c>
    </row>
    <row r="367" s="2" customFormat="1">
      <c r="A367" s="36"/>
      <c r="B367" s="37"/>
      <c r="C367" s="36"/>
      <c r="D367" s="183" t="s">
        <v>136</v>
      </c>
      <c r="E367" s="36"/>
      <c r="F367" s="184" t="s">
        <v>590</v>
      </c>
      <c r="G367" s="36"/>
      <c r="H367" s="36"/>
      <c r="I367" s="185"/>
      <c r="J367" s="36"/>
      <c r="K367" s="36"/>
      <c r="L367" s="37"/>
      <c r="M367" s="186"/>
      <c r="N367" s="187"/>
      <c r="O367" s="75"/>
      <c r="P367" s="75"/>
      <c r="Q367" s="75"/>
      <c r="R367" s="75"/>
      <c r="S367" s="75"/>
      <c r="T367" s="7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T367" s="17" t="s">
        <v>136</v>
      </c>
      <c r="AU367" s="17" t="s">
        <v>88</v>
      </c>
    </row>
    <row r="368" s="13" customFormat="1">
      <c r="A368" s="13"/>
      <c r="B368" s="188"/>
      <c r="C368" s="13"/>
      <c r="D368" s="189" t="s">
        <v>157</v>
      </c>
      <c r="E368" s="190" t="s">
        <v>1</v>
      </c>
      <c r="F368" s="191" t="s">
        <v>591</v>
      </c>
      <c r="G368" s="13"/>
      <c r="H368" s="192">
        <v>0.73499999999999999</v>
      </c>
      <c r="I368" s="193"/>
      <c r="J368" s="13"/>
      <c r="K368" s="13"/>
      <c r="L368" s="188"/>
      <c r="M368" s="194"/>
      <c r="N368" s="195"/>
      <c r="O368" s="195"/>
      <c r="P368" s="195"/>
      <c r="Q368" s="195"/>
      <c r="R368" s="195"/>
      <c r="S368" s="195"/>
      <c r="T368" s="196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190" t="s">
        <v>157</v>
      </c>
      <c r="AU368" s="190" t="s">
        <v>88</v>
      </c>
      <c r="AV368" s="13" t="s">
        <v>88</v>
      </c>
      <c r="AW368" s="13" t="s">
        <v>33</v>
      </c>
      <c r="AX368" s="13" t="s">
        <v>78</v>
      </c>
      <c r="AY368" s="190" t="s">
        <v>127</v>
      </c>
    </row>
    <row r="369" s="13" customFormat="1">
      <c r="A369" s="13"/>
      <c r="B369" s="188"/>
      <c r="C369" s="13"/>
      <c r="D369" s="189" t="s">
        <v>157</v>
      </c>
      <c r="E369" s="190" t="s">
        <v>1</v>
      </c>
      <c r="F369" s="191" t="s">
        <v>592</v>
      </c>
      <c r="G369" s="13"/>
      <c r="H369" s="192">
        <v>8.3599999999999994</v>
      </c>
      <c r="I369" s="193"/>
      <c r="J369" s="13"/>
      <c r="K369" s="13"/>
      <c r="L369" s="188"/>
      <c r="M369" s="194"/>
      <c r="N369" s="195"/>
      <c r="O369" s="195"/>
      <c r="P369" s="195"/>
      <c r="Q369" s="195"/>
      <c r="R369" s="195"/>
      <c r="S369" s="195"/>
      <c r="T369" s="196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190" t="s">
        <v>157</v>
      </c>
      <c r="AU369" s="190" t="s">
        <v>88</v>
      </c>
      <c r="AV369" s="13" t="s">
        <v>88</v>
      </c>
      <c r="AW369" s="13" t="s">
        <v>33</v>
      </c>
      <c r="AX369" s="13" t="s">
        <v>78</v>
      </c>
      <c r="AY369" s="190" t="s">
        <v>127</v>
      </c>
    </row>
    <row r="370" s="14" customFormat="1">
      <c r="A370" s="14"/>
      <c r="B370" s="207"/>
      <c r="C370" s="14"/>
      <c r="D370" s="189" t="s">
        <v>157</v>
      </c>
      <c r="E370" s="208" t="s">
        <v>1</v>
      </c>
      <c r="F370" s="209" t="s">
        <v>247</v>
      </c>
      <c r="G370" s="14"/>
      <c r="H370" s="210">
        <v>9.0949999999999989</v>
      </c>
      <c r="I370" s="211"/>
      <c r="J370" s="14"/>
      <c r="K370" s="14"/>
      <c r="L370" s="207"/>
      <c r="M370" s="212"/>
      <c r="N370" s="213"/>
      <c r="O370" s="213"/>
      <c r="P370" s="213"/>
      <c r="Q370" s="213"/>
      <c r="R370" s="213"/>
      <c r="S370" s="213"/>
      <c r="T370" s="2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08" t="s">
        <v>157</v>
      </c>
      <c r="AU370" s="208" t="s">
        <v>88</v>
      </c>
      <c r="AV370" s="14" t="s">
        <v>134</v>
      </c>
      <c r="AW370" s="14" t="s">
        <v>33</v>
      </c>
      <c r="AX370" s="14" t="s">
        <v>86</v>
      </c>
      <c r="AY370" s="208" t="s">
        <v>127</v>
      </c>
    </row>
    <row r="371" s="12" customFormat="1" ht="22.8" customHeight="1">
      <c r="A371" s="12"/>
      <c r="B371" s="156"/>
      <c r="C371" s="12"/>
      <c r="D371" s="157" t="s">
        <v>77</v>
      </c>
      <c r="E371" s="167" t="s">
        <v>593</v>
      </c>
      <c r="F371" s="167" t="s">
        <v>594</v>
      </c>
      <c r="G371" s="12"/>
      <c r="H371" s="12"/>
      <c r="I371" s="159"/>
      <c r="J371" s="168">
        <f>BK371</f>
        <v>0</v>
      </c>
      <c r="K371" s="12"/>
      <c r="L371" s="156"/>
      <c r="M371" s="161"/>
      <c r="N371" s="162"/>
      <c r="O371" s="162"/>
      <c r="P371" s="163">
        <f>SUM(P372:P373)</f>
        <v>0</v>
      </c>
      <c r="Q371" s="162"/>
      <c r="R371" s="163">
        <f>SUM(R372:R373)</f>
        <v>0</v>
      </c>
      <c r="S371" s="162"/>
      <c r="T371" s="164">
        <f>SUM(T372:T373)</f>
        <v>0</v>
      </c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R371" s="157" t="s">
        <v>86</v>
      </c>
      <c r="AT371" s="165" t="s">
        <v>77</v>
      </c>
      <c r="AU371" s="165" t="s">
        <v>86</v>
      </c>
      <c r="AY371" s="157" t="s">
        <v>127</v>
      </c>
      <c r="BK371" s="166">
        <f>SUM(BK372:BK373)</f>
        <v>0</v>
      </c>
    </row>
    <row r="372" s="2" customFormat="1" ht="24.15" customHeight="1">
      <c r="A372" s="36"/>
      <c r="B372" s="169"/>
      <c r="C372" s="170" t="s">
        <v>595</v>
      </c>
      <c r="D372" s="170" t="s">
        <v>129</v>
      </c>
      <c r="E372" s="171" t="s">
        <v>596</v>
      </c>
      <c r="F372" s="172" t="s">
        <v>597</v>
      </c>
      <c r="G372" s="173" t="s">
        <v>206</v>
      </c>
      <c r="H372" s="174">
        <v>306.95400000000001</v>
      </c>
      <c r="I372" s="175"/>
      <c r="J372" s="176">
        <f>ROUND(I372*H372,2)</f>
        <v>0</v>
      </c>
      <c r="K372" s="172" t="s">
        <v>133</v>
      </c>
      <c r="L372" s="37"/>
      <c r="M372" s="177" t="s">
        <v>1</v>
      </c>
      <c r="N372" s="178" t="s">
        <v>43</v>
      </c>
      <c r="O372" s="75"/>
      <c r="P372" s="179">
        <f>O372*H372</f>
        <v>0</v>
      </c>
      <c r="Q372" s="179">
        <v>0</v>
      </c>
      <c r="R372" s="179">
        <f>Q372*H372</f>
        <v>0</v>
      </c>
      <c r="S372" s="179">
        <v>0</v>
      </c>
      <c r="T372" s="180">
        <f>S372*H372</f>
        <v>0</v>
      </c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R372" s="181" t="s">
        <v>134</v>
      </c>
      <c r="AT372" s="181" t="s">
        <v>129</v>
      </c>
      <c r="AU372" s="181" t="s">
        <v>88</v>
      </c>
      <c r="AY372" s="17" t="s">
        <v>127</v>
      </c>
      <c r="BE372" s="182">
        <f>IF(N372="základní",J372,0)</f>
        <v>0</v>
      </c>
      <c r="BF372" s="182">
        <f>IF(N372="snížená",J372,0)</f>
        <v>0</v>
      </c>
      <c r="BG372" s="182">
        <f>IF(N372="zákl. přenesená",J372,0)</f>
        <v>0</v>
      </c>
      <c r="BH372" s="182">
        <f>IF(N372="sníž. přenesená",J372,0)</f>
        <v>0</v>
      </c>
      <c r="BI372" s="182">
        <f>IF(N372="nulová",J372,0)</f>
        <v>0</v>
      </c>
      <c r="BJ372" s="17" t="s">
        <v>86</v>
      </c>
      <c r="BK372" s="182">
        <f>ROUND(I372*H372,2)</f>
        <v>0</v>
      </c>
      <c r="BL372" s="17" t="s">
        <v>134</v>
      </c>
      <c r="BM372" s="181" t="s">
        <v>598</v>
      </c>
    </row>
    <row r="373" s="2" customFormat="1">
      <c r="A373" s="36"/>
      <c r="B373" s="37"/>
      <c r="C373" s="36"/>
      <c r="D373" s="183" t="s">
        <v>136</v>
      </c>
      <c r="E373" s="36"/>
      <c r="F373" s="184" t="s">
        <v>599</v>
      </c>
      <c r="G373" s="36"/>
      <c r="H373" s="36"/>
      <c r="I373" s="185"/>
      <c r="J373" s="36"/>
      <c r="K373" s="36"/>
      <c r="L373" s="37"/>
      <c r="M373" s="186"/>
      <c r="N373" s="187"/>
      <c r="O373" s="75"/>
      <c r="P373" s="75"/>
      <c r="Q373" s="75"/>
      <c r="R373" s="75"/>
      <c r="S373" s="75"/>
      <c r="T373" s="7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T373" s="17" t="s">
        <v>136</v>
      </c>
      <c r="AU373" s="17" t="s">
        <v>88</v>
      </c>
    </row>
    <row r="374" s="12" customFormat="1" ht="25.92" customHeight="1">
      <c r="A374" s="12"/>
      <c r="B374" s="156"/>
      <c r="C374" s="12"/>
      <c r="D374" s="157" t="s">
        <v>77</v>
      </c>
      <c r="E374" s="158" t="s">
        <v>600</v>
      </c>
      <c r="F374" s="158" t="s">
        <v>601</v>
      </c>
      <c r="G374" s="12"/>
      <c r="H374" s="12"/>
      <c r="I374" s="159"/>
      <c r="J374" s="160">
        <f>BK374</f>
        <v>0</v>
      </c>
      <c r="K374" s="12"/>
      <c r="L374" s="156"/>
      <c r="M374" s="161"/>
      <c r="N374" s="162"/>
      <c r="O374" s="162"/>
      <c r="P374" s="163">
        <f>P375</f>
        <v>0</v>
      </c>
      <c r="Q374" s="162"/>
      <c r="R374" s="163">
        <f>R375</f>
        <v>0.0052500000000000003</v>
      </c>
      <c r="S374" s="162"/>
      <c r="T374" s="164">
        <f>T375</f>
        <v>0</v>
      </c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R374" s="157" t="s">
        <v>88</v>
      </c>
      <c r="AT374" s="165" t="s">
        <v>77</v>
      </c>
      <c r="AU374" s="165" t="s">
        <v>78</v>
      </c>
      <c r="AY374" s="157" t="s">
        <v>127</v>
      </c>
      <c r="BK374" s="166">
        <f>BK375</f>
        <v>0</v>
      </c>
    </row>
    <row r="375" s="12" customFormat="1" ht="22.8" customHeight="1">
      <c r="A375" s="12"/>
      <c r="B375" s="156"/>
      <c r="C375" s="12"/>
      <c r="D375" s="157" t="s">
        <v>77</v>
      </c>
      <c r="E375" s="167" t="s">
        <v>602</v>
      </c>
      <c r="F375" s="167" t="s">
        <v>603</v>
      </c>
      <c r="G375" s="12"/>
      <c r="H375" s="12"/>
      <c r="I375" s="159"/>
      <c r="J375" s="168">
        <f>BK375</f>
        <v>0</v>
      </c>
      <c r="K375" s="12"/>
      <c r="L375" s="156"/>
      <c r="M375" s="161"/>
      <c r="N375" s="162"/>
      <c r="O375" s="162"/>
      <c r="P375" s="163">
        <f>SUM(P376:P384)</f>
        <v>0</v>
      </c>
      <c r="Q375" s="162"/>
      <c r="R375" s="163">
        <f>SUM(R376:R384)</f>
        <v>0.0052500000000000003</v>
      </c>
      <c r="S375" s="162"/>
      <c r="T375" s="164">
        <f>SUM(T376:T384)</f>
        <v>0</v>
      </c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R375" s="157" t="s">
        <v>88</v>
      </c>
      <c r="AT375" s="165" t="s">
        <v>77</v>
      </c>
      <c r="AU375" s="165" t="s">
        <v>86</v>
      </c>
      <c r="AY375" s="157" t="s">
        <v>127</v>
      </c>
      <c r="BK375" s="166">
        <f>SUM(BK376:BK384)</f>
        <v>0</v>
      </c>
    </row>
    <row r="376" s="2" customFormat="1" ht="37.8" customHeight="1">
      <c r="A376" s="36"/>
      <c r="B376" s="169"/>
      <c r="C376" s="170" t="s">
        <v>604</v>
      </c>
      <c r="D376" s="170" t="s">
        <v>129</v>
      </c>
      <c r="E376" s="171" t="s">
        <v>605</v>
      </c>
      <c r="F376" s="172" t="s">
        <v>606</v>
      </c>
      <c r="G376" s="173" t="s">
        <v>140</v>
      </c>
      <c r="H376" s="174">
        <v>9</v>
      </c>
      <c r="I376" s="175"/>
      <c r="J376" s="176">
        <f>ROUND(I376*H376,2)</f>
        <v>0</v>
      </c>
      <c r="K376" s="172" t="s">
        <v>133</v>
      </c>
      <c r="L376" s="37"/>
      <c r="M376" s="177" t="s">
        <v>1</v>
      </c>
      <c r="N376" s="178" t="s">
        <v>43</v>
      </c>
      <c r="O376" s="75"/>
      <c r="P376" s="179">
        <f>O376*H376</f>
        <v>0</v>
      </c>
      <c r="Q376" s="179">
        <v>0.00024000000000000001</v>
      </c>
      <c r="R376" s="179">
        <f>Q376*H376</f>
        <v>0.00216</v>
      </c>
      <c r="S376" s="179">
        <v>0</v>
      </c>
      <c r="T376" s="180">
        <f>S376*H376</f>
        <v>0</v>
      </c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R376" s="181" t="s">
        <v>215</v>
      </c>
      <c r="AT376" s="181" t="s">
        <v>129</v>
      </c>
      <c r="AU376" s="181" t="s">
        <v>88</v>
      </c>
      <c r="AY376" s="17" t="s">
        <v>127</v>
      </c>
      <c r="BE376" s="182">
        <f>IF(N376="základní",J376,0)</f>
        <v>0</v>
      </c>
      <c r="BF376" s="182">
        <f>IF(N376="snížená",J376,0)</f>
        <v>0</v>
      </c>
      <c r="BG376" s="182">
        <f>IF(N376="zákl. přenesená",J376,0)</f>
        <v>0</v>
      </c>
      <c r="BH376" s="182">
        <f>IF(N376="sníž. přenesená",J376,0)</f>
        <v>0</v>
      </c>
      <c r="BI376" s="182">
        <f>IF(N376="nulová",J376,0)</f>
        <v>0</v>
      </c>
      <c r="BJ376" s="17" t="s">
        <v>86</v>
      </c>
      <c r="BK376" s="182">
        <f>ROUND(I376*H376,2)</f>
        <v>0</v>
      </c>
      <c r="BL376" s="17" t="s">
        <v>215</v>
      </c>
      <c r="BM376" s="181" t="s">
        <v>607</v>
      </c>
    </row>
    <row r="377" s="2" customFormat="1">
      <c r="A377" s="36"/>
      <c r="B377" s="37"/>
      <c r="C377" s="36"/>
      <c r="D377" s="183" t="s">
        <v>136</v>
      </c>
      <c r="E377" s="36"/>
      <c r="F377" s="184" t="s">
        <v>608</v>
      </c>
      <c r="G377" s="36"/>
      <c r="H377" s="36"/>
      <c r="I377" s="185"/>
      <c r="J377" s="36"/>
      <c r="K377" s="36"/>
      <c r="L377" s="37"/>
      <c r="M377" s="186"/>
      <c r="N377" s="187"/>
      <c r="O377" s="75"/>
      <c r="P377" s="75"/>
      <c r="Q377" s="75"/>
      <c r="R377" s="75"/>
      <c r="S377" s="75"/>
      <c r="T377" s="7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T377" s="17" t="s">
        <v>136</v>
      </c>
      <c r="AU377" s="17" t="s">
        <v>88</v>
      </c>
    </row>
    <row r="378" s="13" customFormat="1">
      <c r="A378" s="13"/>
      <c r="B378" s="188"/>
      <c r="C378" s="13"/>
      <c r="D378" s="189" t="s">
        <v>157</v>
      </c>
      <c r="E378" s="190" t="s">
        <v>1</v>
      </c>
      <c r="F378" s="191" t="s">
        <v>609</v>
      </c>
      <c r="G378" s="13"/>
      <c r="H378" s="192">
        <v>9</v>
      </c>
      <c r="I378" s="193"/>
      <c r="J378" s="13"/>
      <c r="K378" s="13"/>
      <c r="L378" s="188"/>
      <c r="M378" s="194"/>
      <c r="N378" s="195"/>
      <c r="O378" s="195"/>
      <c r="P378" s="195"/>
      <c r="Q378" s="195"/>
      <c r="R378" s="195"/>
      <c r="S378" s="195"/>
      <c r="T378" s="196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190" t="s">
        <v>157</v>
      </c>
      <c r="AU378" s="190" t="s">
        <v>88</v>
      </c>
      <c r="AV378" s="13" t="s">
        <v>88</v>
      </c>
      <c r="AW378" s="13" t="s">
        <v>33</v>
      </c>
      <c r="AX378" s="13" t="s">
        <v>86</v>
      </c>
      <c r="AY378" s="190" t="s">
        <v>127</v>
      </c>
    </row>
    <row r="379" s="2" customFormat="1" ht="37.8" customHeight="1">
      <c r="A379" s="36"/>
      <c r="B379" s="169"/>
      <c r="C379" s="170" t="s">
        <v>610</v>
      </c>
      <c r="D379" s="170" t="s">
        <v>129</v>
      </c>
      <c r="E379" s="171" t="s">
        <v>611</v>
      </c>
      <c r="F379" s="172" t="s">
        <v>612</v>
      </c>
      <c r="G379" s="173" t="s">
        <v>140</v>
      </c>
      <c r="H379" s="174">
        <v>12</v>
      </c>
      <c r="I379" s="175"/>
      <c r="J379" s="176">
        <f>ROUND(I379*H379,2)</f>
        <v>0</v>
      </c>
      <c r="K379" s="172" t="s">
        <v>133</v>
      </c>
      <c r="L379" s="37"/>
      <c r="M379" s="177" t="s">
        <v>1</v>
      </c>
      <c r="N379" s="178" t="s">
        <v>43</v>
      </c>
      <c r="O379" s="75"/>
      <c r="P379" s="179">
        <f>O379*H379</f>
        <v>0</v>
      </c>
      <c r="Q379" s="179">
        <v>0.00023000000000000001</v>
      </c>
      <c r="R379" s="179">
        <f>Q379*H379</f>
        <v>0.0027600000000000003</v>
      </c>
      <c r="S379" s="179">
        <v>0</v>
      </c>
      <c r="T379" s="180">
        <f>S379*H379</f>
        <v>0</v>
      </c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R379" s="181" t="s">
        <v>215</v>
      </c>
      <c r="AT379" s="181" t="s">
        <v>129</v>
      </c>
      <c r="AU379" s="181" t="s">
        <v>88</v>
      </c>
      <c r="AY379" s="17" t="s">
        <v>127</v>
      </c>
      <c r="BE379" s="182">
        <f>IF(N379="základní",J379,0)</f>
        <v>0</v>
      </c>
      <c r="BF379" s="182">
        <f>IF(N379="snížená",J379,0)</f>
        <v>0</v>
      </c>
      <c r="BG379" s="182">
        <f>IF(N379="zákl. přenesená",J379,0)</f>
        <v>0</v>
      </c>
      <c r="BH379" s="182">
        <f>IF(N379="sníž. přenesená",J379,0)</f>
        <v>0</v>
      </c>
      <c r="BI379" s="182">
        <f>IF(N379="nulová",J379,0)</f>
        <v>0</v>
      </c>
      <c r="BJ379" s="17" t="s">
        <v>86</v>
      </c>
      <c r="BK379" s="182">
        <f>ROUND(I379*H379,2)</f>
        <v>0</v>
      </c>
      <c r="BL379" s="17" t="s">
        <v>215</v>
      </c>
      <c r="BM379" s="181" t="s">
        <v>613</v>
      </c>
    </row>
    <row r="380" s="2" customFormat="1">
      <c r="A380" s="36"/>
      <c r="B380" s="37"/>
      <c r="C380" s="36"/>
      <c r="D380" s="183" t="s">
        <v>136</v>
      </c>
      <c r="E380" s="36"/>
      <c r="F380" s="184" t="s">
        <v>614</v>
      </c>
      <c r="G380" s="36"/>
      <c r="H380" s="36"/>
      <c r="I380" s="185"/>
      <c r="J380" s="36"/>
      <c r="K380" s="36"/>
      <c r="L380" s="37"/>
      <c r="M380" s="186"/>
      <c r="N380" s="187"/>
      <c r="O380" s="75"/>
      <c r="P380" s="75"/>
      <c r="Q380" s="75"/>
      <c r="R380" s="75"/>
      <c r="S380" s="75"/>
      <c r="T380" s="7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T380" s="17" t="s">
        <v>136</v>
      </c>
      <c r="AU380" s="17" t="s">
        <v>88</v>
      </c>
    </row>
    <row r="381" s="13" customFormat="1">
      <c r="A381" s="13"/>
      <c r="B381" s="188"/>
      <c r="C381" s="13"/>
      <c r="D381" s="189" t="s">
        <v>157</v>
      </c>
      <c r="E381" s="190" t="s">
        <v>1</v>
      </c>
      <c r="F381" s="191" t="s">
        <v>615</v>
      </c>
      <c r="G381" s="13"/>
      <c r="H381" s="192">
        <v>12</v>
      </c>
      <c r="I381" s="193"/>
      <c r="J381" s="13"/>
      <c r="K381" s="13"/>
      <c r="L381" s="188"/>
      <c r="M381" s="194"/>
      <c r="N381" s="195"/>
      <c r="O381" s="195"/>
      <c r="P381" s="195"/>
      <c r="Q381" s="195"/>
      <c r="R381" s="195"/>
      <c r="S381" s="195"/>
      <c r="T381" s="196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190" t="s">
        <v>157</v>
      </c>
      <c r="AU381" s="190" t="s">
        <v>88</v>
      </c>
      <c r="AV381" s="13" t="s">
        <v>88</v>
      </c>
      <c r="AW381" s="13" t="s">
        <v>33</v>
      </c>
      <c r="AX381" s="13" t="s">
        <v>86</v>
      </c>
      <c r="AY381" s="190" t="s">
        <v>127</v>
      </c>
    </row>
    <row r="382" s="2" customFormat="1" ht="21.75" customHeight="1">
      <c r="A382" s="36"/>
      <c r="B382" s="169"/>
      <c r="C382" s="170" t="s">
        <v>616</v>
      </c>
      <c r="D382" s="170" t="s">
        <v>129</v>
      </c>
      <c r="E382" s="171" t="s">
        <v>617</v>
      </c>
      <c r="F382" s="172" t="s">
        <v>618</v>
      </c>
      <c r="G382" s="173" t="s">
        <v>132</v>
      </c>
      <c r="H382" s="174">
        <v>1</v>
      </c>
      <c r="I382" s="175"/>
      <c r="J382" s="176">
        <f>ROUND(I382*H382,2)</f>
        <v>0</v>
      </c>
      <c r="K382" s="172" t="s">
        <v>133</v>
      </c>
      <c r="L382" s="37"/>
      <c r="M382" s="177" t="s">
        <v>1</v>
      </c>
      <c r="N382" s="178" t="s">
        <v>43</v>
      </c>
      <c r="O382" s="75"/>
      <c r="P382" s="179">
        <f>O382*H382</f>
        <v>0</v>
      </c>
      <c r="Q382" s="179">
        <v>0.00033</v>
      </c>
      <c r="R382" s="179">
        <f>Q382*H382</f>
        <v>0.00033</v>
      </c>
      <c r="S382" s="179">
        <v>0</v>
      </c>
      <c r="T382" s="180">
        <f>S382*H382</f>
        <v>0</v>
      </c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R382" s="181" t="s">
        <v>215</v>
      </c>
      <c r="AT382" s="181" t="s">
        <v>129</v>
      </c>
      <c r="AU382" s="181" t="s">
        <v>88</v>
      </c>
      <c r="AY382" s="17" t="s">
        <v>127</v>
      </c>
      <c r="BE382" s="182">
        <f>IF(N382="základní",J382,0)</f>
        <v>0</v>
      </c>
      <c r="BF382" s="182">
        <f>IF(N382="snížená",J382,0)</f>
        <v>0</v>
      </c>
      <c r="BG382" s="182">
        <f>IF(N382="zákl. přenesená",J382,0)</f>
        <v>0</v>
      </c>
      <c r="BH382" s="182">
        <f>IF(N382="sníž. přenesená",J382,0)</f>
        <v>0</v>
      </c>
      <c r="BI382" s="182">
        <f>IF(N382="nulová",J382,0)</f>
        <v>0</v>
      </c>
      <c r="BJ382" s="17" t="s">
        <v>86</v>
      </c>
      <c r="BK382" s="182">
        <f>ROUND(I382*H382,2)</f>
        <v>0</v>
      </c>
      <c r="BL382" s="17" t="s">
        <v>215</v>
      </c>
      <c r="BM382" s="181" t="s">
        <v>619</v>
      </c>
    </row>
    <row r="383" s="2" customFormat="1">
      <c r="A383" s="36"/>
      <c r="B383" s="37"/>
      <c r="C383" s="36"/>
      <c r="D383" s="183" t="s">
        <v>136</v>
      </c>
      <c r="E383" s="36"/>
      <c r="F383" s="184" t="s">
        <v>620</v>
      </c>
      <c r="G383" s="36"/>
      <c r="H383" s="36"/>
      <c r="I383" s="185"/>
      <c r="J383" s="36"/>
      <c r="K383" s="36"/>
      <c r="L383" s="37"/>
      <c r="M383" s="186"/>
      <c r="N383" s="187"/>
      <c r="O383" s="75"/>
      <c r="P383" s="75"/>
      <c r="Q383" s="75"/>
      <c r="R383" s="75"/>
      <c r="S383" s="75"/>
      <c r="T383" s="7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T383" s="17" t="s">
        <v>136</v>
      </c>
      <c r="AU383" s="17" t="s">
        <v>88</v>
      </c>
    </row>
    <row r="384" s="13" customFormat="1">
      <c r="A384" s="13"/>
      <c r="B384" s="188"/>
      <c r="C384" s="13"/>
      <c r="D384" s="189" t="s">
        <v>157</v>
      </c>
      <c r="E384" s="190" t="s">
        <v>1</v>
      </c>
      <c r="F384" s="191" t="s">
        <v>621</v>
      </c>
      <c r="G384" s="13"/>
      <c r="H384" s="192">
        <v>1</v>
      </c>
      <c r="I384" s="193"/>
      <c r="J384" s="13"/>
      <c r="K384" s="13"/>
      <c r="L384" s="188"/>
      <c r="M384" s="216"/>
      <c r="N384" s="217"/>
      <c r="O384" s="217"/>
      <c r="P384" s="217"/>
      <c r="Q384" s="217"/>
      <c r="R384" s="217"/>
      <c r="S384" s="217"/>
      <c r="T384" s="218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190" t="s">
        <v>157</v>
      </c>
      <c r="AU384" s="190" t="s">
        <v>88</v>
      </c>
      <c r="AV384" s="13" t="s">
        <v>88</v>
      </c>
      <c r="AW384" s="13" t="s">
        <v>33</v>
      </c>
      <c r="AX384" s="13" t="s">
        <v>86</v>
      </c>
      <c r="AY384" s="190" t="s">
        <v>127</v>
      </c>
    </row>
    <row r="385" s="2" customFormat="1" ht="6.96" customHeight="1">
      <c r="A385" s="36"/>
      <c r="B385" s="58"/>
      <c r="C385" s="59"/>
      <c r="D385" s="59"/>
      <c r="E385" s="59"/>
      <c r="F385" s="59"/>
      <c r="G385" s="59"/>
      <c r="H385" s="59"/>
      <c r="I385" s="59"/>
      <c r="J385" s="59"/>
      <c r="K385" s="59"/>
      <c r="L385" s="37"/>
      <c r="M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</row>
  </sheetData>
  <autoFilter ref="C126:K384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hyperlinks>
    <hyperlink ref="F131" r:id="rId1" display="https://podminky.urs.cz/item/CS_URS_2025_01/112251101"/>
    <hyperlink ref="F133" r:id="rId2" display="https://podminky.urs.cz/item/CS_URS_2025_01/113106123"/>
    <hyperlink ref="F135" r:id="rId3" display="https://podminky.urs.cz/item/CS_URS_2025_01/113106187"/>
    <hyperlink ref="F137" r:id="rId4" display="https://podminky.urs.cz/item/CS_URS_2025_01/113106191"/>
    <hyperlink ref="F139" r:id="rId5" display="https://podminky.urs.cz/item/CS_URS_2025_01/113107181"/>
    <hyperlink ref="F142" r:id="rId6" display="https://podminky.urs.cz/item/CS_URS_2025_01/113107182"/>
    <hyperlink ref="F144" r:id="rId7" display="https://podminky.urs.cz/item/CS_URS_2025_01/113107232"/>
    <hyperlink ref="F146" r:id="rId8" display="https://podminky.urs.cz/item/CS_URS_2025_01/113107323"/>
    <hyperlink ref="F148" r:id="rId9" display="https://podminky.urs.cz/item/CS_URS_2025_01/113201111"/>
    <hyperlink ref="F151" r:id="rId10" display="https://podminky.urs.cz/item/CS_URS_2025_01/122251101"/>
    <hyperlink ref="F154" r:id="rId11" display="https://podminky.urs.cz/item/CS_URS_2025_01/162201421"/>
    <hyperlink ref="F156" r:id="rId12" display="https://podminky.urs.cz/item/CS_URS_2025_01/162301971"/>
    <hyperlink ref="F159" r:id="rId13" display="https://podminky.urs.cz/item/CS_URS_2025_01/162751117"/>
    <hyperlink ref="F162" r:id="rId14" display="https://podminky.urs.cz/item/CS_URS_2025_01/171201231"/>
    <hyperlink ref="F165" r:id="rId15" display="https://podminky.urs.cz/item/CS_URS_2025_01/181351103"/>
    <hyperlink ref="F170" r:id="rId16" display="https://podminky.urs.cz/item/CS_URS_2025_01/181411131"/>
    <hyperlink ref="F175" r:id="rId17" display="https://podminky.urs.cz/item/CS_URS_2025_01/181951111"/>
    <hyperlink ref="F177" r:id="rId18" display="https://podminky.urs.cz/item/CS_URS_2025_01/181951112"/>
    <hyperlink ref="F183" r:id="rId19" display="https://podminky.urs.cz/item/CS_URS_2025_01/183106612"/>
    <hyperlink ref="F188" r:id="rId20" display="https://podminky.urs.cz/item/CS_URS_2025_01/183117112"/>
    <hyperlink ref="F192" r:id="rId21" display="https://podminky.urs.cz/item/CS_URS_2025_01/185803111"/>
    <hyperlink ref="F194" r:id="rId22" display="https://podminky.urs.cz/item/CS_URS_2025_01/185804312"/>
    <hyperlink ref="F198" r:id="rId23" display="https://podminky.urs.cz/item/CS_URS_2025_01/211531111"/>
    <hyperlink ref="F201" r:id="rId24" display="https://podminky.urs.cz/item/CS_URS_2025_01/212752101"/>
    <hyperlink ref="F203" r:id="rId25" display="https://podminky.urs.cz/item/CS_URS_2025_01/212972112"/>
    <hyperlink ref="F205" r:id="rId26" display="https://podminky.urs.cz/item/CS_URS_2025_01/213141111"/>
    <hyperlink ref="F211" r:id="rId27" display="https://podminky.urs.cz/item/CS_URS_2025_01/338171123"/>
    <hyperlink ref="F214" r:id="rId28" display="https://podminky.urs.cz/item/CS_URS_2025_01/339921132"/>
    <hyperlink ref="F219" r:id="rId29" display="https://podminky.urs.cz/item/CS_URS_2025_01/564851111"/>
    <hyperlink ref="F225" r:id="rId30" display="https://podminky.urs.cz/item/CS_URS_2025_01/578143113"/>
    <hyperlink ref="F228" r:id="rId31" display="https://podminky.urs.cz/item/CS_URS_2025_01/596211113"/>
    <hyperlink ref="F244" r:id="rId32" display="https://podminky.urs.cz/item/CS_URS_2025_01/596212210"/>
    <hyperlink ref="F254" r:id="rId33" display="https://podminky.urs.cz/item/CS_URS_2025_01/899133131"/>
    <hyperlink ref="F257" r:id="rId34" display="https://podminky.urs.cz/item/CS_URS_2025_01/911111111"/>
    <hyperlink ref="F260" r:id="rId35" display="https://podminky.urs.cz/item/CS_URS_2025_01/914511111"/>
    <hyperlink ref="F263" r:id="rId36" display="https://podminky.urs.cz/item/CS_URS_2025_01/915223111"/>
    <hyperlink ref="F265" r:id="rId37" display="https://podminky.urs.cz/item/CS_URS_2025_01/916131213"/>
    <hyperlink ref="F269" r:id="rId38" display="https://podminky.urs.cz/item/CS_URS_2025_01/916231213"/>
    <hyperlink ref="F274" r:id="rId39" display="https://podminky.urs.cz/item/CS_URS_2025_01/916431112"/>
    <hyperlink ref="F280" r:id="rId40" display="https://podminky.urs.cz/item/CS_URS_2025_01/919732221"/>
    <hyperlink ref="F283" r:id="rId41" display="https://podminky.urs.cz/item/CS_URS_2025_01/919735111"/>
    <hyperlink ref="F286" r:id="rId42" display="https://podminky.urs.cz/item/CS_URS_2025_01/919735122"/>
    <hyperlink ref="F288" r:id="rId43" display="https://podminky.urs.cz/item/CS_URS_2025_01/936104211"/>
    <hyperlink ref="F291" r:id="rId44" display="https://podminky.urs.cz/item/CS_URS_2025_01/936124112"/>
    <hyperlink ref="F294" r:id="rId45" display="https://podminky.urs.cz/item/CS_URS_2025_01/938902113"/>
    <hyperlink ref="F296" r:id="rId46" display="https://podminky.urs.cz/item/CS_URS_2025_01/966001211"/>
    <hyperlink ref="F299" r:id="rId47" display="https://podminky.urs.cz/item/CS_URS_2025_01/966001311"/>
    <hyperlink ref="F302" r:id="rId48" display="https://podminky.urs.cz/item/CS_URS_2025_01/966005111"/>
    <hyperlink ref="F304" r:id="rId49" display="https://podminky.urs.cz/item/CS_URS_2025_01/966006132"/>
    <hyperlink ref="F307" r:id="rId50" display="https://podminky.urs.cz/item/CS_URS_2025_01/966071711"/>
    <hyperlink ref="F310" r:id="rId51" display="https://podminky.urs.cz/item/CS_URS_2025_01/968072641"/>
    <hyperlink ref="F314" r:id="rId52" display="https://podminky.urs.cz/item/CS_URS_2025_01/997221551"/>
    <hyperlink ref="F320" r:id="rId53" display="https://podminky.urs.cz/item/CS_URS_2025_01/997221559"/>
    <hyperlink ref="F327" r:id="rId54" display="https://podminky.urs.cz/item/CS_URS_2025_01/997221561"/>
    <hyperlink ref="F330" r:id="rId55" display="https://podminky.urs.cz/item/CS_URS_2025_01/997221569"/>
    <hyperlink ref="F334" r:id="rId56" display="https://podminky.urs.cz/item/CS_URS_2025_01/997221611"/>
    <hyperlink ref="F340" r:id="rId57" display="https://podminky.urs.cz/item/CS_URS_2025_01/997221612"/>
    <hyperlink ref="F343" r:id="rId58" display="https://podminky.urs.cz/item/CS_URS_2025_01/997221858"/>
    <hyperlink ref="F346" r:id="rId59" display="https://podminky.urs.cz/item/CS_URS_2025_01/997221861"/>
    <hyperlink ref="F359" r:id="rId60" display="https://podminky.urs.cz/item/CS_URS_2025_01/997221862"/>
    <hyperlink ref="F362" r:id="rId61" display="https://podminky.urs.cz/item/CS_URS_2025_01/997221873"/>
    <hyperlink ref="F367" r:id="rId62" display="https://podminky.urs.cz/item/CS_URS_2025_01/997221875"/>
    <hyperlink ref="F373" r:id="rId63" display="https://podminky.urs.cz/item/CS_URS_2025_01/998223011"/>
    <hyperlink ref="F377" r:id="rId64" display="https://podminky.urs.cz/item/CS_URS_2025_01/767114111"/>
    <hyperlink ref="F380" r:id="rId65" display="https://podminky.urs.cz/item/CS_URS_2025_01/767114113"/>
    <hyperlink ref="F383" r:id="rId66" display="https://podminky.urs.cz/item/CS_URS_2025_01/7678125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67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92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="1" customFormat="1" ht="24.96" customHeight="1">
      <c r="B4" s="20"/>
      <c r="D4" s="21" t="s">
        <v>93</v>
      </c>
      <c r="L4" s="20"/>
      <c r="M4" s="118" t="s">
        <v>10</v>
      </c>
      <c r="AT4" s="17" t="s">
        <v>3</v>
      </c>
    </row>
    <row r="5" s="1" customFormat="1" ht="6.96" customHeight="1">
      <c r="B5" s="20"/>
      <c r="L5" s="20"/>
    </row>
    <row r="6" s="1" customFormat="1" ht="12" customHeight="1">
      <c r="B6" s="20"/>
      <c r="D6" s="30" t="s">
        <v>16</v>
      </c>
      <c r="L6" s="20"/>
    </row>
    <row r="7" s="1" customFormat="1" ht="16.5" customHeight="1">
      <c r="B7" s="20"/>
      <c r="E7" s="119" t="str">
        <f>'Rekapitulace stavby'!K6</f>
        <v>Oprava chodníku podél ul. Bohdanečská, Vinoř</v>
      </c>
      <c r="F7" s="30"/>
      <c r="G7" s="30"/>
      <c r="H7" s="30"/>
      <c r="L7" s="20"/>
    </row>
    <row r="8" s="2" customFormat="1" ht="12" customHeight="1">
      <c r="A8" s="36"/>
      <c r="B8" s="37"/>
      <c r="C8" s="36"/>
      <c r="D8" s="30" t="s">
        <v>94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5" t="s">
        <v>622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30" t="s">
        <v>18</v>
      </c>
      <c r="E11" s="36"/>
      <c r="F11" s="25" t="s">
        <v>1</v>
      </c>
      <c r="G11" s="36"/>
      <c r="H11" s="36"/>
      <c r="I11" s="30" t="s">
        <v>19</v>
      </c>
      <c r="J11" s="25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30" t="s">
        <v>20</v>
      </c>
      <c r="E12" s="36"/>
      <c r="F12" s="25" t="s">
        <v>21</v>
      </c>
      <c r="G12" s="36"/>
      <c r="H12" s="36"/>
      <c r="I12" s="30" t="s">
        <v>22</v>
      </c>
      <c r="J12" s="67" t="str">
        <f>'Rekapitulace stavby'!AN8</f>
        <v>15. 4. 2025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30" t="s">
        <v>24</v>
      </c>
      <c r="E14" s="36"/>
      <c r="F14" s="36"/>
      <c r="G14" s="36"/>
      <c r="H14" s="36"/>
      <c r="I14" s="30" t="s">
        <v>25</v>
      </c>
      <c r="J14" s="25" t="s">
        <v>1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5" t="s">
        <v>26</v>
      </c>
      <c r="F15" s="36"/>
      <c r="G15" s="36"/>
      <c r="H15" s="36"/>
      <c r="I15" s="30" t="s">
        <v>27</v>
      </c>
      <c r="J15" s="25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30" t="s">
        <v>28</v>
      </c>
      <c r="E17" s="36"/>
      <c r="F17" s="36"/>
      <c r="G17" s="36"/>
      <c r="H17" s="36"/>
      <c r="I17" s="30" t="s">
        <v>25</v>
      </c>
      <c r="J17" s="31" t="str">
        <f>'Rekapitulace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31" t="str">
        <f>'Rekapitulace stavby'!E14</f>
        <v>Vyplň údaj</v>
      </c>
      <c r="F18" s="25"/>
      <c r="G18" s="25"/>
      <c r="H18" s="25"/>
      <c r="I18" s="30" t="s">
        <v>27</v>
      </c>
      <c r="J18" s="31" t="str">
        <f>'Rekapitulace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30" t="s">
        <v>30</v>
      </c>
      <c r="E20" s="36"/>
      <c r="F20" s="36"/>
      <c r="G20" s="36"/>
      <c r="H20" s="36"/>
      <c r="I20" s="30" t="s">
        <v>25</v>
      </c>
      <c r="J20" s="25" t="s">
        <v>31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5" t="s">
        <v>32</v>
      </c>
      <c r="F21" s="36"/>
      <c r="G21" s="36"/>
      <c r="H21" s="36"/>
      <c r="I21" s="30" t="s">
        <v>27</v>
      </c>
      <c r="J21" s="25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30" t="s">
        <v>34</v>
      </c>
      <c r="E23" s="36"/>
      <c r="F23" s="36"/>
      <c r="G23" s="36"/>
      <c r="H23" s="36"/>
      <c r="I23" s="30" t="s">
        <v>25</v>
      </c>
      <c r="J23" s="25" t="s">
        <v>35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5" t="s">
        <v>36</v>
      </c>
      <c r="F24" s="36"/>
      <c r="G24" s="36"/>
      <c r="H24" s="36"/>
      <c r="I24" s="30" t="s">
        <v>27</v>
      </c>
      <c r="J24" s="25" t="s">
        <v>1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30" t="s">
        <v>37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20"/>
      <c r="B27" s="121"/>
      <c r="C27" s="120"/>
      <c r="D27" s="120"/>
      <c r="E27" s="34" t="s">
        <v>1</v>
      </c>
      <c r="F27" s="34"/>
      <c r="G27" s="34"/>
      <c r="H27" s="34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37"/>
      <c r="C30" s="36"/>
      <c r="D30" s="123" t="s">
        <v>38</v>
      </c>
      <c r="E30" s="36"/>
      <c r="F30" s="36"/>
      <c r="G30" s="36"/>
      <c r="H30" s="36"/>
      <c r="I30" s="36"/>
      <c r="J30" s="94">
        <f>ROUND(J122, 2)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37"/>
      <c r="C31" s="36"/>
      <c r="D31" s="88"/>
      <c r="E31" s="88"/>
      <c r="F31" s="88"/>
      <c r="G31" s="88"/>
      <c r="H31" s="88"/>
      <c r="I31" s="88"/>
      <c r="J31" s="88"/>
      <c r="K31" s="88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37"/>
      <c r="C32" s="36"/>
      <c r="D32" s="36"/>
      <c r="E32" s="36"/>
      <c r="F32" s="41" t="s">
        <v>40</v>
      </c>
      <c r="G32" s="36"/>
      <c r="H32" s="36"/>
      <c r="I32" s="41" t="s">
        <v>39</v>
      </c>
      <c r="J32" s="41" t="s">
        <v>41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37"/>
      <c r="C33" s="36"/>
      <c r="D33" s="124" t="s">
        <v>42</v>
      </c>
      <c r="E33" s="30" t="s">
        <v>43</v>
      </c>
      <c r="F33" s="125">
        <f>ROUND((SUM(BE122:BE155)),  2)</f>
        <v>0</v>
      </c>
      <c r="G33" s="36"/>
      <c r="H33" s="36"/>
      <c r="I33" s="126">
        <v>0.20999999999999999</v>
      </c>
      <c r="J33" s="125">
        <f>ROUND(((SUM(BE122:BE155))*I33),  2)</f>
        <v>0</v>
      </c>
      <c r="K33" s="3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0" t="s">
        <v>44</v>
      </c>
      <c r="F34" s="125">
        <f>ROUND((SUM(BF122:BF155)),  2)</f>
        <v>0</v>
      </c>
      <c r="G34" s="36"/>
      <c r="H34" s="36"/>
      <c r="I34" s="126">
        <v>0.12</v>
      </c>
      <c r="J34" s="125">
        <f>ROUND(((SUM(BF122:BF155))*I34),  2)</f>
        <v>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37"/>
      <c r="C35" s="36"/>
      <c r="D35" s="36"/>
      <c r="E35" s="30" t="s">
        <v>45</v>
      </c>
      <c r="F35" s="125">
        <f>ROUND((SUM(BG122:BG155)),  2)</f>
        <v>0</v>
      </c>
      <c r="G35" s="36"/>
      <c r="H35" s="36"/>
      <c r="I35" s="126">
        <v>0.20999999999999999</v>
      </c>
      <c r="J35" s="125">
        <f>0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37"/>
      <c r="C36" s="36"/>
      <c r="D36" s="36"/>
      <c r="E36" s="30" t="s">
        <v>46</v>
      </c>
      <c r="F36" s="125">
        <f>ROUND((SUM(BH122:BH155)),  2)</f>
        <v>0</v>
      </c>
      <c r="G36" s="36"/>
      <c r="H36" s="36"/>
      <c r="I36" s="126">
        <v>0.12</v>
      </c>
      <c r="J36" s="125">
        <f>0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47</v>
      </c>
      <c r="F37" s="125">
        <f>ROUND((SUM(BI122:BI155)),  2)</f>
        <v>0</v>
      </c>
      <c r="G37" s="36"/>
      <c r="H37" s="36"/>
      <c r="I37" s="126">
        <v>0</v>
      </c>
      <c r="J37" s="125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37"/>
      <c r="C39" s="127"/>
      <c r="D39" s="128" t="s">
        <v>48</v>
      </c>
      <c r="E39" s="79"/>
      <c r="F39" s="79"/>
      <c r="G39" s="129" t="s">
        <v>49</v>
      </c>
      <c r="H39" s="130" t="s">
        <v>50</v>
      </c>
      <c r="I39" s="79"/>
      <c r="J39" s="131">
        <f>SUM(J30:J37)</f>
        <v>0</v>
      </c>
      <c r="K39" s="132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53"/>
      <c r="D50" s="54" t="s">
        <v>51</v>
      </c>
      <c r="E50" s="55"/>
      <c r="F50" s="55"/>
      <c r="G50" s="54" t="s">
        <v>52</v>
      </c>
      <c r="H50" s="55"/>
      <c r="I50" s="55"/>
      <c r="J50" s="55"/>
      <c r="K50" s="55"/>
      <c r="L50" s="5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6"/>
      <c r="B61" s="37"/>
      <c r="C61" s="36"/>
      <c r="D61" s="56" t="s">
        <v>53</v>
      </c>
      <c r="E61" s="39"/>
      <c r="F61" s="133" t="s">
        <v>54</v>
      </c>
      <c r="G61" s="56" t="s">
        <v>53</v>
      </c>
      <c r="H61" s="39"/>
      <c r="I61" s="39"/>
      <c r="J61" s="134" t="s">
        <v>54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6"/>
      <c r="B65" s="37"/>
      <c r="C65" s="36"/>
      <c r="D65" s="54" t="s">
        <v>55</v>
      </c>
      <c r="E65" s="57"/>
      <c r="F65" s="57"/>
      <c r="G65" s="54" t="s">
        <v>56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6"/>
      <c r="B76" s="37"/>
      <c r="C76" s="36"/>
      <c r="D76" s="56" t="s">
        <v>53</v>
      </c>
      <c r="E76" s="39"/>
      <c r="F76" s="133" t="s">
        <v>54</v>
      </c>
      <c r="G76" s="56" t="s">
        <v>53</v>
      </c>
      <c r="H76" s="39"/>
      <c r="I76" s="39"/>
      <c r="J76" s="134" t="s">
        <v>54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96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19" t="str">
        <f>E7</f>
        <v>Oprava chodníku podél ul. Bohdanečská, Vinoř</v>
      </c>
      <c r="F85" s="30"/>
      <c r="G85" s="30"/>
      <c r="H85" s="30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94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6"/>
      <c r="D87" s="36"/>
      <c r="E87" s="65" t="str">
        <f>E9</f>
        <v>VRN - Vedlejší a ostatní rozpočtové náklady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6"/>
      <c r="E89" s="36"/>
      <c r="F89" s="25" t="str">
        <f>F12</f>
        <v>Vinoř</v>
      </c>
      <c r="G89" s="36"/>
      <c r="H89" s="36"/>
      <c r="I89" s="30" t="s">
        <v>22</v>
      </c>
      <c r="J89" s="67" t="str">
        <f>IF(J12="","",J12)</f>
        <v>15. 4. 2025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30" t="s">
        <v>24</v>
      </c>
      <c r="D91" s="36"/>
      <c r="E91" s="36"/>
      <c r="F91" s="25" t="str">
        <f>E15</f>
        <v>Úřad městské části Praha Vinoř</v>
      </c>
      <c r="G91" s="36"/>
      <c r="H91" s="36"/>
      <c r="I91" s="30" t="s">
        <v>30</v>
      </c>
      <c r="J91" s="34" t="str">
        <f>E21</f>
        <v>Ing. Daniel Polič, Ph.D.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28</v>
      </c>
      <c r="D92" s="36"/>
      <c r="E92" s="36"/>
      <c r="F92" s="25" t="str">
        <f>IF(E18="","",E18)</f>
        <v>Vyplň údaj</v>
      </c>
      <c r="G92" s="36"/>
      <c r="H92" s="36"/>
      <c r="I92" s="30" t="s">
        <v>34</v>
      </c>
      <c r="J92" s="34" t="str">
        <f>E24</f>
        <v>Jitka Heřmanová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35" t="s">
        <v>97</v>
      </c>
      <c r="D94" s="127"/>
      <c r="E94" s="127"/>
      <c r="F94" s="127"/>
      <c r="G94" s="127"/>
      <c r="H94" s="127"/>
      <c r="I94" s="127"/>
      <c r="J94" s="136" t="s">
        <v>98</v>
      </c>
      <c r="K94" s="127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37" t="s">
        <v>99</v>
      </c>
      <c r="D96" s="36"/>
      <c r="E96" s="36"/>
      <c r="F96" s="36"/>
      <c r="G96" s="36"/>
      <c r="H96" s="36"/>
      <c r="I96" s="36"/>
      <c r="J96" s="94">
        <f>J122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7" t="s">
        <v>100</v>
      </c>
    </row>
    <row r="97" s="9" customFormat="1" ht="24.96" customHeight="1">
      <c r="A97" s="9"/>
      <c r="B97" s="138"/>
      <c r="C97" s="9"/>
      <c r="D97" s="139" t="s">
        <v>623</v>
      </c>
      <c r="E97" s="140"/>
      <c r="F97" s="140"/>
      <c r="G97" s="140"/>
      <c r="H97" s="140"/>
      <c r="I97" s="140"/>
      <c r="J97" s="141">
        <f>J123</f>
        <v>0</v>
      </c>
      <c r="K97" s="9"/>
      <c r="L97" s="13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2"/>
      <c r="C98" s="10"/>
      <c r="D98" s="143" t="s">
        <v>624</v>
      </c>
      <c r="E98" s="144"/>
      <c r="F98" s="144"/>
      <c r="G98" s="144"/>
      <c r="H98" s="144"/>
      <c r="I98" s="144"/>
      <c r="J98" s="145">
        <f>J124</f>
        <v>0</v>
      </c>
      <c r="K98" s="10"/>
      <c r="L98" s="14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2"/>
      <c r="C99" s="10"/>
      <c r="D99" s="143" t="s">
        <v>625</v>
      </c>
      <c r="E99" s="144"/>
      <c r="F99" s="144"/>
      <c r="G99" s="144"/>
      <c r="H99" s="144"/>
      <c r="I99" s="144"/>
      <c r="J99" s="145">
        <f>J133</f>
        <v>0</v>
      </c>
      <c r="K99" s="10"/>
      <c r="L99" s="14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2"/>
      <c r="C100" s="10"/>
      <c r="D100" s="143" t="s">
        <v>626</v>
      </c>
      <c r="E100" s="144"/>
      <c r="F100" s="144"/>
      <c r="G100" s="144"/>
      <c r="H100" s="144"/>
      <c r="I100" s="144"/>
      <c r="J100" s="145">
        <f>J139</f>
        <v>0</v>
      </c>
      <c r="K100" s="10"/>
      <c r="L100" s="14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2"/>
      <c r="C101" s="10"/>
      <c r="D101" s="143" t="s">
        <v>627</v>
      </c>
      <c r="E101" s="144"/>
      <c r="F101" s="144"/>
      <c r="G101" s="144"/>
      <c r="H101" s="144"/>
      <c r="I101" s="144"/>
      <c r="J101" s="145">
        <f>J146</f>
        <v>0</v>
      </c>
      <c r="K101" s="10"/>
      <c r="L101" s="14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2"/>
      <c r="C102" s="10"/>
      <c r="D102" s="143" t="s">
        <v>628</v>
      </c>
      <c r="E102" s="144"/>
      <c r="F102" s="144"/>
      <c r="G102" s="144"/>
      <c r="H102" s="144"/>
      <c r="I102" s="144"/>
      <c r="J102" s="145">
        <f>J149</f>
        <v>0</v>
      </c>
      <c r="K102" s="10"/>
      <c r="L102" s="14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6"/>
      <c r="B103" s="37"/>
      <c r="C103" s="36"/>
      <c r="D103" s="36"/>
      <c r="E103" s="36"/>
      <c r="F103" s="36"/>
      <c r="G103" s="36"/>
      <c r="H103" s="36"/>
      <c r="I103" s="36"/>
      <c r="J103" s="36"/>
      <c r="K103" s="36"/>
      <c r="L103" s="53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4" s="2" customFormat="1" ht="6.96" customHeight="1">
      <c r="A104" s="36"/>
      <c r="B104" s="58"/>
      <c r="C104" s="59"/>
      <c r="D104" s="59"/>
      <c r="E104" s="59"/>
      <c r="F104" s="59"/>
      <c r="G104" s="59"/>
      <c r="H104" s="59"/>
      <c r="I104" s="59"/>
      <c r="J104" s="59"/>
      <c r="K104" s="59"/>
      <c r="L104" s="53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8" s="2" customFormat="1" ht="6.96" customHeight="1">
      <c r="A108" s="36"/>
      <c r="B108" s="60"/>
      <c r="C108" s="61"/>
      <c r="D108" s="61"/>
      <c r="E108" s="61"/>
      <c r="F108" s="61"/>
      <c r="G108" s="61"/>
      <c r="H108" s="61"/>
      <c r="I108" s="61"/>
      <c r="J108" s="61"/>
      <c r="K108" s="61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24.96" customHeight="1">
      <c r="A109" s="36"/>
      <c r="B109" s="37"/>
      <c r="C109" s="21" t="s">
        <v>112</v>
      </c>
      <c r="D109" s="36"/>
      <c r="E109" s="36"/>
      <c r="F109" s="36"/>
      <c r="G109" s="36"/>
      <c r="H109" s="36"/>
      <c r="I109" s="36"/>
      <c r="J109" s="36"/>
      <c r="K109" s="36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6.96" customHeight="1">
      <c r="A110" s="36"/>
      <c r="B110" s="37"/>
      <c r="C110" s="36"/>
      <c r="D110" s="36"/>
      <c r="E110" s="36"/>
      <c r="F110" s="36"/>
      <c r="G110" s="36"/>
      <c r="H110" s="36"/>
      <c r="I110" s="36"/>
      <c r="J110" s="36"/>
      <c r="K110" s="36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12" customHeight="1">
      <c r="A111" s="36"/>
      <c r="B111" s="37"/>
      <c r="C111" s="30" t="s">
        <v>16</v>
      </c>
      <c r="D111" s="36"/>
      <c r="E111" s="36"/>
      <c r="F111" s="36"/>
      <c r="G111" s="36"/>
      <c r="H111" s="36"/>
      <c r="I111" s="36"/>
      <c r="J111" s="36"/>
      <c r="K111" s="36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6.5" customHeight="1">
      <c r="A112" s="36"/>
      <c r="B112" s="37"/>
      <c r="C112" s="36"/>
      <c r="D112" s="36"/>
      <c r="E112" s="119" t="str">
        <f>E7</f>
        <v>Oprava chodníku podél ul. Bohdanečská, Vinoř</v>
      </c>
      <c r="F112" s="30"/>
      <c r="G112" s="30"/>
      <c r="H112" s="30"/>
      <c r="I112" s="36"/>
      <c r="J112" s="36"/>
      <c r="K112" s="36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2" customHeight="1">
      <c r="A113" s="36"/>
      <c r="B113" s="37"/>
      <c r="C113" s="30" t="s">
        <v>94</v>
      </c>
      <c r="D113" s="36"/>
      <c r="E113" s="36"/>
      <c r="F113" s="36"/>
      <c r="G113" s="36"/>
      <c r="H113" s="36"/>
      <c r="I113" s="36"/>
      <c r="J113" s="36"/>
      <c r="K113" s="36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6.5" customHeight="1">
      <c r="A114" s="36"/>
      <c r="B114" s="37"/>
      <c r="C114" s="36"/>
      <c r="D114" s="36"/>
      <c r="E114" s="65" t="str">
        <f>E9</f>
        <v>VRN - Vedlejší a ostatní rozpočtové náklady</v>
      </c>
      <c r="F114" s="36"/>
      <c r="G114" s="36"/>
      <c r="H114" s="36"/>
      <c r="I114" s="36"/>
      <c r="J114" s="36"/>
      <c r="K114" s="36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6.96" customHeight="1">
      <c r="A115" s="36"/>
      <c r="B115" s="37"/>
      <c r="C115" s="36"/>
      <c r="D115" s="36"/>
      <c r="E115" s="36"/>
      <c r="F115" s="36"/>
      <c r="G115" s="36"/>
      <c r="H115" s="36"/>
      <c r="I115" s="36"/>
      <c r="J115" s="36"/>
      <c r="K115" s="36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2" customHeight="1">
      <c r="A116" s="36"/>
      <c r="B116" s="37"/>
      <c r="C116" s="30" t="s">
        <v>20</v>
      </c>
      <c r="D116" s="36"/>
      <c r="E116" s="36"/>
      <c r="F116" s="25" t="str">
        <f>F12</f>
        <v>Vinoř</v>
      </c>
      <c r="G116" s="36"/>
      <c r="H116" s="36"/>
      <c r="I116" s="30" t="s">
        <v>22</v>
      </c>
      <c r="J116" s="67" t="str">
        <f>IF(J12="","",J12)</f>
        <v>15. 4. 2025</v>
      </c>
      <c r="K116" s="36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6.96" customHeight="1">
      <c r="A117" s="36"/>
      <c r="B117" s="37"/>
      <c r="C117" s="36"/>
      <c r="D117" s="36"/>
      <c r="E117" s="36"/>
      <c r="F117" s="36"/>
      <c r="G117" s="36"/>
      <c r="H117" s="36"/>
      <c r="I117" s="36"/>
      <c r="J117" s="36"/>
      <c r="K117" s="36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25.65" customHeight="1">
      <c r="A118" s="36"/>
      <c r="B118" s="37"/>
      <c r="C118" s="30" t="s">
        <v>24</v>
      </c>
      <c r="D118" s="36"/>
      <c r="E118" s="36"/>
      <c r="F118" s="25" t="str">
        <f>E15</f>
        <v>Úřad městské části Praha Vinoř</v>
      </c>
      <c r="G118" s="36"/>
      <c r="H118" s="36"/>
      <c r="I118" s="30" t="s">
        <v>30</v>
      </c>
      <c r="J118" s="34" t="str">
        <f>E21</f>
        <v>Ing. Daniel Polič, Ph.D.</v>
      </c>
      <c r="K118" s="36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5.15" customHeight="1">
      <c r="A119" s="36"/>
      <c r="B119" s="37"/>
      <c r="C119" s="30" t="s">
        <v>28</v>
      </c>
      <c r="D119" s="36"/>
      <c r="E119" s="36"/>
      <c r="F119" s="25" t="str">
        <f>IF(E18="","",E18)</f>
        <v>Vyplň údaj</v>
      </c>
      <c r="G119" s="36"/>
      <c r="H119" s="36"/>
      <c r="I119" s="30" t="s">
        <v>34</v>
      </c>
      <c r="J119" s="34" t="str">
        <f>E24</f>
        <v>Jitka Heřmanová</v>
      </c>
      <c r="K119" s="36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0.32" customHeight="1">
      <c r="A120" s="36"/>
      <c r="B120" s="37"/>
      <c r="C120" s="36"/>
      <c r="D120" s="36"/>
      <c r="E120" s="36"/>
      <c r="F120" s="36"/>
      <c r="G120" s="36"/>
      <c r="H120" s="36"/>
      <c r="I120" s="36"/>
      <c r="J120" s="36"/>
      <c r="K120" s="36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11" customFormat="1" ht="29.28" customHeight="1">
      <c r="A121" s="146"/>
      <c r="B121" s="147"/>
      <c r="C121" s="148" t="s">
        <v>113</v>
      </c>
      <c r="D121" s="149" t="s">
        <v>63</v>
      </c>
      <c r="E121" s="149" t="s">
        <v>59</v>
      </c>
      <c r="F121" s="149" t="s">
        <v>60</v>
      </c>
      <c r="G121" s="149" t="s">
        <v>114</v>
      </c>
      <c r="H121" s="149" t="s">
        <v>115</v>
      </c>
      <c r="I121" s="149" t="s">
        <v>116</v>
      </c>
      <c r="J121" s="149" t="s">
        <v>98</v>
      </c>
      <c r="K121" s="150" t="s">
        <v>117</v>
      </c>
      <c r="L121" s="151"/>
      <c r="M121" s="84" t="s">
        <v>1</v>
      </c>
      <c r="N121" s="85" t="s">
        <v>42</v>
      </c>
      <c r="O121" s="85" t="s">
        <v>118</v>
      </c>
      <c r="P121" s="85" t="s">
        <v>119</v>
      </c>
      <c r="Q121" s="85" t="s">
        <v>120</v>
      </c>
      <c r="R121" s="85" t="s">
        <v>121</v>
      </c>
      <c r="S121" s="85" t="s">
        <v>122</v>
      </c>
      <c r="T121" s="86" t="s">
        <v>123</v>
      </c>
      <c r="U121" s="146"/>
      <c r="V121" s="146"/>
      <c r="W121" s="146"/>
      <c r="X121" s="146"/>
      <c r="Y121" s="146"/>
      <c r="Z121" s="146"/>
      <c r="AA121" s="146"/>
      <c r="AB121" s="146"/>
      <c r="AC121" s="146"/>
      <c r="AD121" s="146"/>
      <c r="AE121" s="146"/>
    </row>
    <row r="122" s="2" customFormat="1" ht="22.8" customHeight="1">
      <c r="A122" s="36"/>
      <c r="B122" s="37"/>
      <c r="C122" s="91" t="s">
        <v>124</v>
      </c>
      <c r="D122" s="36"/>
      <c r="E122" s="36"/>
      <c r="F122" s="36"/>
      <c r="G122" s="36"/>
      <c r="H122" s="36"/>
      <c r="I122" s="36"/>
      <c r="J122" s="152">
        <f>BK122</f>
        <v>0</v>
      </c>
      <c r="K122" s="36"/>
      <c r="L122" s="37"/>
      <c r="M122" s="87"/>
      <c r="N122" s="71"/>
      <c r="O122" s="88"/>
      <c r="P122" s="153">
        <f>P123</f>
        <v>0</v>
      </c>
      <c r="Q122" s="88"/>
      <c r="R122" s="153">
        <f>R123</f>
        <v>0</v>
      </c>
      <c r="S122" s="88"/>
      <c r="T122" s="154">
        <f>T123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T122" s="17" t="s">
        <v>77</v>
      </c>
      <c r="AU122" s="17" t="s">
        <v>100</v>
      </c>
      <c r="BK122" s="155">
        <f>BK123</f>
        <v>0</v>
      </c>
    </row>
    <row r="123" s="12" customFormat="1" ht="25.92" customHeight="1">
      <c r="A123" s="12"/>
      <c r="B123" s="156"/>
      <c r="C123" s="12"/>
      <c r="D123" s="157" t="s">
        <v>77</v>
      </c>
      <c r="E123" s="158" t="s">
        <v>89</v>
      </c>
      <c r="F123" s="158" t="s">
        <v>629</v>
      </c>
      <c r="G123" s="12"/>
      <c r="H123" s="12"/>
      <c r="I123" s="159"/>
      <c r="J123" s="160">
        <f>BK123</f>
        <v>0</v>
      </c>
      <c r="K123" s="12"/>
      <c r="L123" s="156"/>
      <c r="M123" s="161"/>
      <c r="N123" s="162"/>
      <c r="O123" s="162"/>
      <c r="P123" s="163">
        <f>P124+P133+P139+P146+P149</f>
        <v>0</v>
      </c>
      <c r="Q123" s="162"/>
      <c r="R123" s="163">
        <f>R124+R133+R139+R146+R149</f>
        <v>0</v>
      </c>
      <c r="S123" s="162"/>
      <c r="T123" s="164">
        <f>T124+T133+T139+T146+T149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7" t="s">
        <v>152</v>
      </c>
      <c r="AT123" s="165" t="s">
        <v>77</v>
      </c>
      <c r="AU123" s="165" t="s">
        <v>78</v>
      </c>
      <c r="AY123" s="157" t="s">
        <v>127</v>
      </c>
      <c r="BK123" s="166">
        <f>BK124+BK133+BK139+BK146+BK149</f>
        <v>0</v>
      </c>
    </row>
    <row r="124" s="12" customFormat="1" ht="22.8" customHeight="1">
      <c r="A124" s="12"/>
      <c r="B124" s="156"/>
      <c r="C124" s="12"/>
      <c r="D124" s="157" t="s">
        <v>77</v>
      </c>
      <c r="E124" s="167" t="s">
        <v>630</v>
      </c>
      <c r="F124" s="167" t="s">
        <v>631</v>
      </c>
      <c r="G124" s="12"/>
      <c r="H124" s="12"/>
      <c r="I124" s="159"/>
      <c r="J124" s="168">
        <f>BK124</f>
        <v>0</v>
      </c>
      <c r="K124" s="12"/>
      <c r="L124" s="156"/>
      <c r="M124" s="161"/>
      <c r="N124" s="162"/>
      <c r="O124" s="162"/>
      <c r="P124" s="163">
        <f>SUM(P125:P132)</f>
        <v>0</v>
      </c>
      <c r="Q124" s="162"/>
      <c r="R124" s="163">
        <f>SUM(R125:R132)</f>
        <v>0</v>
      </c>
      <c r="S124" s="162"/>
      <c r="T124" s="164">
        <f>SUM(T125:T132)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57" t="s">
        <v>152</v>
      </c>
      <c r="AT124" s="165" t="s">
        <v>77</v>
      </c>
      <c r="AU124" s="165" t="s">
        <v>86</v>
      </c>
      <c r="AY124" s="157" t="s">
        <v>127</v>
      </c>
      <c r="BK124" s="166">
        <f>SUM(BK125:BK132)</f>
        <v>0</v>
      </c>
    </row>
    <row r="125" s="2" customFormat="1" ht="16.5" customHeight="1">
      <c r="A125" s="36"/>
      <c r="B125" s="169"/>
      <c r="C125" s="170" t="s">
        <v>86</v>
      </c>
      <c r="D125" s="170" t="s">
        <v>129</v>
      </c>
      <c r="E125" s="171" t="s">
        <v>632</v>
      </c>
      <c r="F125" s="172" t="s">
        <v>633</v>
      </c>
      <c r="G125" s="173" t="s">
        <v>634</v>
      </c>
      <c r="H125" s="174">
        <v>1</v>
      </c>
      <c r="I125" s="175"/>
      <c r="J125" s="176">
        <f>ROUND(I125*H125,2)</f>
        <v>0</v>
      </c>
      <c r="K125" s="172" t="s">
        <v>133</v>
      </c>
      <c r="L125" s="37"/>
      <c r="M125" s="177" t="s">
        <v>1</v>
      </c>
      <c r="N125" s="178" t="s">
        <v>43</v>
      </c>
      <c r="O125" s="75"/>
      <c r="P125" s="179">
        <f>O125*H125</f>
        <v>0</v>
      </c>
      <c r="Q125" s="179">
        <v>0</v>
      </c>
      <c r="R125" s="179">
        <f>Q125*H125</f>
        <v>0</v>
      </c>
      <c r="S125" s="179">
        <v>0</v>
      </c>
      <c r="T125" s="180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181" t="s">
        <v>635</v>
      </c>
      <c r="AT125" s="181" t="s">
        <v>129</v>
      </c>
      <c r="AU125" s="181" t="s">
        <v>88</v>
      </c>
      <c r="AY125" s="17" t="s">
        <v>127</v>
      </c>
      <c r="BE125" s="182">
        <f>IF(N125="základní",J125,0)</f>
        <v>0</v>
      </c>
      <c r="BF125" s="182">
        <f>IF(N125="snížená",J125,0)</f>
        <v>0</v>
      </c>
      <c r="BG125" s="182">
        <f>IF(N125="zákl. přenesená",J125,0)</f>
        <v>0</v>
      </c>
      <c r="BH125" s="182">
        <f>IF(N125="sníž. přenesená",J125,0)</f>
        <v>0</v>
      </c>
      <c r="BI125" s="182">
        <f>IF(N125="nulová",J125,0)</f>
        <v>0</v>
      </c>
      <c r="BJ125" s="17" t="s">
        <v>86</v>
      </c>
      <c r="BK125" s="182">
        <f>ROUND(I125*H125,2)</f>
        <v>0</v>
      </c>
      <c r="BL125" s="17" t="s">
        <v>635</v>
      </c>
      <c r="BM125" s="181" t="s">
        <v>636</v>
      </c>
    </row>
    <row r="126" s="2" customFormat="1">
      <c r="A126" s="36"/>
      <c r="B126" s="37"/>
      <c r="C126" s="36"/>
      <c r="D126" s="183" t="s">
        <v>136</v>
      </c>
      <c r="E126" s="36"/>
      <c r="F126" s="184" t="s">
        <v>637</v>
      </c>
      <c r="G126" s="36"/>
      <c r="H126" s="36"/>
      <c r="I126" s="185"/>
      <c r="J126" s="36"/>
      <c r="K126" s="36"/>
      <c r="L126" s="37"/>
      <c r="M126" s="186"/>
      <c r="N126" s="187"/>
      <c r="O126" s="75"/>
      <c r="P126" s="75"/>
      <c r="Q126" s="75"/>
      <c r="R126" s="75"/>
      <c r="S126" s="75"/>
      <c r="T126" s="7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T126" s="17" t="s">
        <v>136</v>
      </c>
      <c r="AU126" s="17" t="s">
        <v>88</v>
      </c>
    </row>
    <row r="127" s="2" customFormat="1" ht="16.5" customHeight="1">
      <c r="A127" s="36"/>
      <c r="B127" s="169"/>
      <c r="C127" s="170" t="s">
        <v>88</v>
      </c>
      <c r="D127" s="170" t="s">
        <v>129</v>
      </c>
      <c r="E127" s="171" t="s">
        <v>638</v>
      </c>
      <c r="F127" s="172" t="s">
        <v>639</v>
      </c>
      <c r="G127" s="173" t="s">
        <v>634</v>
      </c>
      <c r="H127" s="174">
        <v>1</v>
      </c>
      <c r="I127" s="175"/>
      <c r="J127" s="176">
        <f>ROUND(I127*H127,2)</f>
        <v>0</v>
      </c>
      <c r="K127" s="172" t="s">
        <v>133</v>
      </c>
      <c r="L127" s="37"/>
      <c r="M127" s="177" t="s">
        <v>1</v>
      </c>
      <c r="N127" s="178" t="s">
        <v>43</v>
      </c>
      <c r="O127" s="75"/>
      <c r="P127" s="179">
        <f>O127*H127</f>
        <v>0</v>
      </c>
      <c r="Q127" s="179">
        <v>0</v>
      </c>
      <c r="R127" s="179">
        <f>Q127*H127</f>
        <v>0</v>
      </c>
      <c r="S127" s="179">
        <v>0</v>
      </c>
      <c r="T127" s="180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181" t="s">
        <v>635</v>
      </c>
      <c r="AT127" s="181" t="s">
        <v>129</v>
      </c>
      <c r="AU127" s="181" t="s">
        <v>88</v>
      </c>
      <c r="AY127" s="17" t="s">
        <v>127</v>
      </c>
      <c r="BE127" s="182">
        <f>IF(N127="základní",J127,0)</f>
        <v>0</v>
      </c>
      <c r="BF127" s="182">
        <f>IF(N127="snížená",J127,0)</f>
        <v>0</v>
      </c>
      <c r="BG127" s="182">
        <f>IF(N127="zákl. přenesená",J127,0)</f>
        <v>0</v>
      </c>
      <c r="BH127" s="182">
        <f>IF(N127="sníž. přenesená",J127,0)</f>
        <v>0</v>
      </c>
      <c r="BI127" s="182">
        <f>IF(N127="nulová",J127,0)</f>
        <v>0</v>
      </c>
      <c r="BJ127" s="17" t="s">
        <v>86</v>
      </c>
      <c r="BK127" s="182">
        <f>ROUND(I127*H127,2)</f>
        <v>0</v>
      </c>
      <c r="BL127" s="17" t="s">
        <v>635</v>
      </c>
      <c r="BM127" s="181" t="s">
        <v>640</v>
      </c>
    </row>
    <row r="128" s="2" customFormat="1">
      <c r="A128" s="36"/>
      <c r="B128" s="37"/>
      <c r="C128" s="36"/>
      <c r="D128" s="183" t="s">
        <v>136</v>
      </c>
      <c r="E128" s="36"/>
      <c r="F128" s="184" t="s">
        <v>641</v>
      </c>
      <c r="G128" s="36"/>
      <c r="H128" s="36"/>
      <c r="I128" s="185"/>
      <c r="J128" s="36"/>
      <c r="K128" s="36"/>
      <c r="L128" s="37"/>
      <c r="M128" s="186"/>
      <c r="N128" s="187"/>
      <c r="O128" s="75"/>
      <c r="P128" s="75"/>
      <c r="Q128" s="75"/>
      <c r="R128" s="75"/>
      <c r="S128" s="75"/>
      <c r="T128" s="7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T128" s="17" t="s">
        <v>136</v>
      </c>
      <c r="AU128" s="17" t="s">
        <v>88</v>
      </c>
    </row>
    <row r="129" s="2" customFormat="1" ht="16.5" customHeight="1">
      <c r="A129" s="36"/>
      <c r="B129" s="169"/>
      <c r="C129" s="170" t="s">
        <v>143</v>
      </c>
      <c r="D129" s="170" t="s">
        <v>129</v>
      </c>
      <c r="E129" s="171" t="s">
        <v>642</v>
      </c>
      <c r="F129" s="172" t="s">
        <v>643</v>
      </c>
      <c r="G129" s="173" t="s">
        <v>634</v>
      </c>
      <c r="H129" s="174">
        <v>1</v>
      </c>
      <c r="I129" s="175"/>
      <c r="J129" s="176">
        <f>ROUND(I129*H129,2)</f>
        <v>0</v>
      </c>
      <c r="K129" s="172" t="s">
        <v>133</v>
      </c>
      <c r="L129" s="37"/>
      <c r="M129" s="177" t="s">
        <v>1</v>
      </c>
      <c r="N129" s="178" t="s">
        <v>43</v>
      </c>
      <c r="O129" s="75"/>
      <c r="P129" s="179">
        <f>O129*H129</f>
        <v>0</v>
      </c>
      <c r="Q129" s="179">
        <v>0</v>
      </c>
      <c r="R129" s="179">
        <f>Q129*H129</f>
        <v>0</v>
      </c>
      <c r="S129" s="179">
        <v>0</v>
      </c>
      <c r="T129" s="180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181" t="s">
        <v>635</v>
      </c>
      <c r="AT129" s="181" t="s">
        <v>129</v>
      </c>
      <c r="AU129" s="181" t="s">
        <v>88</v>
      </c>
      <c r="AY129" s="17" t="s">
        <v>127</v>
      </c>
      <c r="BE129" s="182">
        <f>IF(N129="základní",J129,0)</f>
        <v>0</v>
      </c>
      <c r="BF129" s="182">
        <f>IF(N129="snížená",J129,0)</f>
        <v>0</v>
      </c>
      <c r="BG129" s="182">
        <f>IF(N129="zákl. přenesená",J129,0)</f>
        <v>0</v>
      </c>
      <c r="BH129" s="182">
        <f>IF(N129="sníž. přenesená",J129,0)</f>
        <v>0</v>
      </c>
      <c r="BI129" s="182">
        <f>IF(N129="nulová",J129,0)</f>
        <v>0</v>
      </c>
      <c r="BJ129" s="17" t="s">
        <v>86</v>
      </c>
      <c r="BK129" s="182">
        <f>ROUND(I129*H129,2)</f>
        <v>0</v>
      </c>
      <c r="BL129" s="17" t="s">
        <v>635</v>
      </c>
      <c r="BM129" s="181" t="s">
        <v>644</v>
      </c>
    </row>
    <row r="130" s="2" customFormat="1">
      <c r="A130" s="36"/>
      <c r="B130" s="37"/>
      <c r="C130" s="36"/>
      <c r="D130" s="183" t="s">
        <v>136</v>
      </c>
      <c r="E130" s="36"/>
      <c r="F130" s="184" t="s">
        <v>645</v>
      </c>
      <c r="G130" s="36"/>
      <c r="H130" s="36"/>
      <c r="I130" s="185"/>
      <c r="J130" s="36"/>
      <c r="K130" s="36"/>
      <c r="L130" s="37"/>
      <c r="M130" s="186"/>
      <c r="N130" s="187"/>
      <c r="O130" s="75"/>
      <c r="P130" s="75"/>
      <c r="Q130" s="75"/>
      <c r="R130" s="75"/>
      <c r="S130" s="75"/>
      <c r="T130" s="7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7" t="s">
        <v>136</v>
      </c>
      <c r="AU130" s="17" t="s">
        <v>88</v>
      </c>
    </row>
    <row r="131" s="2" customFormat="1" ht="16.5" customHeight="1">
      <c r="A131" s="36"/>
      <c r="B131" s="169"/>
      <c r="C131" s="170" t="s">
        <v>134</v>
      </c>
      <c r="D131" s="170" t="s">
        <v>129</v>
      </c>
      <c r="E131" s="171" t="s">
        <v>646</v>
      </c>
      <c r="F131" s="172" t="s">
        <v>647</v>
      </c>
      <c r="G131" s="173" t="s">
        <v>634</v>
      </c>
      <c r="H131" s="174">
        <v>1</v>
      </c>
      <c r="I131" s="175"/>
      <c r="J131" s="176">
        <f>ROUND(I131*H131,2)</f>
        <v>0</v>
      </c>
      <c r="K131" s="172" t="s">
        <v>133</v>
      </c>
      <c r="L131" s="37"/>
      <c r="M131" s="177" t="s">
        <v>1</v>
      </c>
      <c r="N131" s="178" t="s">
        <v>43</v>
      </c>
      <c r="O131" s="75"/>
      <c r="P131" s="179">
        <f>O131*H131</f>
        <v>0</v>
      </c>
      <c r="Q131" s="179">
        <v>0</v>
      </c>
      <c r="R131" s="179">
        <f>Q131*H131</f>
        <v>0</v>
      </c>
      <c r="S131" s="179">
        <v>0</v>
      </c>
      <c r="T131" s="180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181" t="s">
        <v>635</v>
      </c>
      <c r="AT131" s="181" t="s">
        <v>129</v>
      </c>
      <c r="AU131" s="181" t="s">
        <v>88</v>
      </c>
      <c r="AY131" s="17" t="s">
        <v>127</v>
      </c>
      <c r="BE131" s="182">
        <f>IF(N131="základní",J131,0)</f>
        <v>0</v>
      </c>
      <c r="BF131" s="182">
        <f>IF(N131="snížená",J131,0)</f>
        <v>0</v>
      </c>
      <c r="BG131" s="182">
        <f>IF(N131="zákl. přenesená",J131,0)</f>
        <v>0</v>
      </c>
      <c r="BH131" s="182">
        <f>IF(N131="sníž. přenesená",J131,0)</f>
        <v>0</v>
      </c>
      <c r="BI131" s="182">
        <f>IF(N131="nulová",J131,0)</f>
        <v>0</v>
      </c>
      <c r="BJ131" s="17" t="s">
        <v>86</v>
      </c>
      <c r="BK131" s="182">
        <f>ROUND(I131*H131,2)</f>
        <v>0</v>
      </c>
      <c r="BL131" s="17" t="s">
        <v>635</v>
      </c>
      <c r="BM131" s="181" t="s">
        <v>648</v>
      </c>
    </row>
    <row r="132" s="2" customFormat="1">
      <c r="A132" s="36"/>
      <c r="B132" s="37"/>
      <c r="C132" s="36"/>
      <c r="D132" s="183" t="s">
        <v>136</v>
      </c>
      <c r="E132" s="36"/>
      <c r="F132" s="184" t="s">
        <v>649</v>
      </c>
      <c r="G132" s="36"/>
      <c r="H132" s="36"/>
      <c r="I132" s="185"/>
      <c r="J132" s="36"/>
      <c r="K132" s="36"/>
      <c r="L132" s="37"/>
      <c r="M132" s="186"/>
      <c r="N132" s="187"/>
      <c r="O132" s="75"/>
      <c r="P132" s="75"/>
      <c r="Q132" s="75"/>
      <c r="R132" s="75"/>
      <c r="S132" s="75"/>
      <c r="T132" s="7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T132" s="17" t="s">
        <v>136</v>
      </c>
      <c r="AU132" s="17" t="s">
        <v>88</v>
      </c>
    </row>
    <row r="133" s="12" customFormat="1" ht="22.8" customHeight="1">
      <c r="A133" s="12"/>
      <c r="B133" s="156"/>
      <c r="C133" s="12"/>
      <c r="D133" s="157" t="s">
        <v>77</v>
      </c>
      <c r="E133" s="167" t="s">
        <v>650</v>
      </c>
      <c r="F133" s="167" t="s">
        <v>651</v>
      </c>
      <c r="G133" s="12"/>
      <c r="H133" s="12"/>
      <c r="I133" s="159"/>
      <c r="J133" s="168">
        <f>BK133</f>
        <v>0</v>
      </c>
      <c r="K133" s="12"/>
      <c r="L133" s="156"/>
      <c r="M133" s="161"/>
      <c r="N133" s="162"/>
      <c r="O133" s="162"/>
      <c r="P133" s="163">
        <f>SUM(P134:P138)</f>
        <v>0</v>
      </c>
      <c r="Q133" s="162"/>
      <c r="R133" s="163">
        <f>SUM(R134:R138)</f>
        <v>0</v>
      </c>
      <c r="S133" s="162"/>
      <c r="T133" s="164">
        <f>SUM(T134:T138)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57" t="s">
        <v>152</v>
      </c>
      <c r="AT133" s="165" t="s">
        <v>77</v>
      </c>
      <c r="AU133" s="165" t="s">
        <v>86</v>
      </c>
      <c r="AY133" s="157" t="s">
        <v>127</v>
      </c>
      <c r="BK133" s="166">
        <f>SUM(BK134:BK138)</f>
        <v>0</v>
      </c>
    </row>
    <row r="134" s="2" customFormat="1" ht="16.5" customHeight="1">
      <c r="A134" s="36"/>
      <c r="B134" s="169"/>
      <c r="C134" s="170" t="s">
        <v>152</v>
      </c>
      <c r="D134" s="170" t="s">
        <v>129</v>
      </c>
      <c r="E134" s="171" t="s">
        <v>652</v>
      </c>
      <c r="F134" s="172" t="s">
        <v>651</v>
      </c>
      <c r="G134" s="173" t="s">
        <v>634</v>
      </c>
      <c r="H134" s="174">
        <v>1</v>
      </c>
      <c r="I134" s="175"/>
      <c r="J134" s="176">
        <f>ROUND(I134*H134,2)</f>
        <v>0</v>
      </c>
      <c r="K134" s="172" t="s">
        <v>133</v>
      </c>
      <c r="L134" s="37"/>
      <c r="M134" s="177" t="s">
        <v>1</v>
      </c>
      <c r="N134" s="178" t="s">
        <v>43</v>
      </c>
      <c r="O134" s="75"/>
      <c r="P134" s="179">
        <f>O134*H134</f>
        <v>0</v>
      </c>
      <c r="Q134" s="179">
        <v>0</v>
      </c>
      <c r="R134" s="179">
        <f>Q134*H134</f>
        <v>0</v>
      </c>
      <c r="S134" s="179">
        <v>0</v>
      </c>
      <c r="T134" s="180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181" t="s">
        <v>635</v>
      </c>
      <c r="AT134" s="181" t="s">
        <v>129</v>
      </c>
      <c r="AU134" s="181" t="s">
        <v>88</v>
      </c>
      <c r="AY134" s="17" t="s">
        <v>127</v>
      </c>
      <c r="BE134" s="182">
        <f>IF(N134="základní",J134,0)</f>
        <v>0</v>
      </c>
      <c r="BF134" s="182">
        <f>IF(N134="snížená",J134,0)</f>
        <v>0</v>
      </c>
      <c r="BG134" s="182">
        <f>IF(N134="zákl. přenesená",J134,0)</f>
        <v>0</v>
      </c>
      <c r="BH134" s="182">
        <f>IF(N134="sníž. přenesená",J134,0)</f>
        <v>0</v>
      </c>
      <c r="BI134" s="182">
        <f>IF(N134="nulová",J134,0)</f>
        <v>0</v>
      </c>
      <c r="BJ134" s="17" t="s">
        <v>86</v>
      </c>
      <c r="BK134" s="182">
        <f>ROUND(I134*H134,2)</f>
        <v>0</v>
      </c>
      <c r="BL134" s="17" t="s">
        <v>635</v>
      </c>
      <c r="BM134" s="181" t="s">
        <v>653</v>
      </c>
    </row>
    <row r="135" s="2" customFormat="1">
      <c r="A135" s="36"/>
      <c r="B135" s="37"/>
      <c r="C135" s="36"/>
      <c r="D135" s="183" t="s">
        <v>136</v>
      </c>
      <c r="E135" s="36"/>
      <c r="F135" s="184" t="s">
        <v>654</v>
      </c>
      <c r="G135" s="36"/>
      <c r="H135" s="36"/>
      <c r="I135" s="185"/>
      <c r="J135" s="36"/>
      <c r="K135" s="36"/>
      <c r="L135" s="37"/>
      <c r="M135" s="186"/>
      <c r="N135" s="187"/>
      <c r="O135" s="75"/>
      <c r="P135" s="75"/>
      <c r="Q135" s="75"/>
      <c r="R135" s="75"/>
      <c r="S135" s="75"/>
      <c r="T135" s="7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7" t="s">
        <v>136</v>
      </c>
      <c r="AU135" s="17" t="s">
        <v>88</v>
      </c>
    </row>
    <row r="136" s="2" customFormat="1" ht="16.5" customHeight="1">
      <c r="A136" s="36"/>
      <c r="B136" s="169"/>
      <c r="C136" s="170" t="s">
        <v>159</v>
      </c>
      <c r="D136" s="170" t="s">
        <v>129</v>
      </c>
      <c r="E136" s="171" t="s">
        <v>655</v>
      </c>
      <c r="F136" s="172" t="s">
        <v>656</v>
      </c>
      <c r="G136" s="173" t="s">
        <v>634</v>
      </c>
      <c r="H136" s="174">
        <v>1</v>
      </c>
      <c r="I136" s="175"/>
      <c r="J136" s="176">
        <f>ROUND(I136*H136,2)</f>
        <v>0</v>
      </c>
      <c r="K136" s="172" t="s">
        <v>133</v>
      </c>
      <c r="L136" s="37"/>
      <c r="M136" s="177" t="s">
        <v>1</v>
      </c>
      <c r="N136" s="178" t="s">
        <v>43</v>
      </c>
      <c r="O136" s="75"/>
      <c r="P136" s="179">
        <f>O136*H136</f>
        <v>0</v>
      </c>
      <c r="Q136" s="179">
        <v>0</v>
      </c>
      <c r="R136" s="179">
        <f>Q136*H136</f>
        <v>0</v>
      </c>
      <c r="S136" s="179">
        <v>0</v>
      </c>
      <c r="T136" s="180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181" t="s">
        <v>635</v>
      </c>
      <c r="AT136" s="181" t="s">
        <v>129</v>
      </c>
      <c r="AU136" s="181" t="s">
        <v>88</v>
      </c>
      <c r="AY136" s="17" t="s">
        <v>127</v>
      </c>
      <c r="BE136" s="182">
        <f>IF(N136="základní",J136,0)</f>
        <v>0</v>
      </c>
      <c r="BF136" s="182">
        <f>IF(N136="snížená",J136,0)</f>
        <v>0</v>
      </c>
      <c r="BG136" s="182">
        <f>IF(N136="zákl. přenesená",J136,0)</f>
        <v>0</v>
      </c>
      <c r="BH136" s="182">
        <f>IF(N136="sníž. přenesená",J136,0)</f>
        <v>0</v>
      </c>
      <c r="BI136" s="182">
        <f>IF(N136="nulová",J136,0)</f>
        <v>0</v>
      </c>
      <c r="BJ136" s="17" t="s">
        <v>86</v>
      </c>
      <c r="BK136" s="182">
        <f>ROUND(I136*H136,2)</f>
        <v>0</v>
      </c>
      <c r="BL136" s="17" t="s">
        <v>635</v>
      </c>
      <c r="BM136" s="181" t="s">
        <v>657</v>
      </c>
    </row>
    <row r="137" s="2" customFormat="1">
      <c r="A137" s="36"/>
      <c r="B137" s="37"/>
      <c r="C137" s="36"/>
      <c r="D137" s="183" t="s">
        <v>136</v>
      </c>
      <c r="E137" s="36"/>
      <c r="F137" s="184" t="s">
        <v>658</v>
      </c>
      <c r="G137" s="36"/>
      <c r="H137" s="36"/>
      <c r="I137" s="185"/>
      <c r="J137" s="36"/>
      <c r="K137" s="36"/>
      <c r="L137" s="37"/>
      <c r="M137" s="186"/>
      <c r="N137" s="187"/>
      <c r="O137" s="75"/>
      <c r="P137" s="75"/>
      <c r="Q137" s="75"/>
      <c r="R137" s="75"/>
      <c r="S137" s="75"/>
      <c r="T137" s="7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T137" s="17" t="s">
        <v>136</v>
      </c>
      <c r="AU137" s="17" t="s">
        <v>88</v>
      </c>
    </row>
    <row r="138" s="2" customFormat="1">
      <c r="A138" s="36"/>
      <c r="B138" s="37"/>
      <c r="C138" s="36"/>
      <c r="D138" s="189" t="s">
        <v>267</v>
      </c>
      <c r="E138" s="36"/>
      <c r="F138" s="215" t="s">
        <v>659</v>
      </c>
      <c r="G138" s="36"/>
      <c r="H138" s="36"/>
      <c r="I138" s="185"/>
      <c r="J138" s="36"/>
      <c r="K138" s="36"/>
      <c r="L138" s="37"/>
      <c r="M138" s="186"/>
      <c r="N138" s="187"/>
      <c r="O138" s="75"/>
      <c r="P138" s="75"/>
      <c r="Q138" s="75"/>
      <c r="R138" s="75"/>
      <c r="S138" s="75"/>
      <c r="T138" s="7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T138" s="17" t="s">
        <v>267</v>
      </c>
      <c r="AU138" s="17" t="s">
        <v>88</v>
      </c>
    </row>
    <row r="139" s="12" customFormat="1" ht="22.8" customHeight="1">
      <c r="A139" s="12"/>
      <c r="B139" s="156"/>
      <c r="C139" s="12"/>
      <c r="D139" s="157" t="s">
        <v>77</v>
      </c>
      <c r="E139" s="167" t="s">
        <v>660</v>
      </c>
      <c r="F139" s="167" t="s">
        <v>661</v>
      </c>
      <c r="G139" s="12"/>
      <c r="H139" s="12"/>
      <c r="I139" s="159"/>
      <c r="J139" s="168">
        <f>BK139</f>
        <v>0</v>
      </c>
      <c r="K139" s="12"/>
      <c r="L139" s="156"/>
      <c r="M139" s="161"/>
      <c r="N139" s="162"/>
      <c r="O139" s="162"/>
      <c r="P139" s="163">
        <f>SUM(P140:P145)</f>
        <v>0</v>
      </c>
      <c r="Q139" s="162"/>
      <c r="R139" s="163">
        <f>SUM(R140:R145)</f>
        <v>0</v>
      </c>
      <c r="S139" s="162"/>
      <c r="T139" s="164">
        <f>SUM(T140:T145)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57" t="s">
        <v>152</v>
      </c>
      <c r="AT139" s="165" t="s">
        <v>77</v>
      </c>
      <c r="AU139" s="165" t="s">
        <v>86</v>
      </c>
      <c r="AY139" s="157" t="s">
        <v>127</v>
      </c>
      <c r="BK139" s="166">
        <f>SUM(BK140:BK145)</f>
        <v>0</v>
      </c>
    </row>
    <row r="140" s="2" customFormat="1" ht="16.5" customHeight="1">
      <c r="A140" s="36"/>
      <c r="B140" s="169"/>
      <c r="C140" s="170" t="s">
        <v>164</v>
      </c>
      <c r="D140" s="170" t="s">
        <v>129</v>
      </c>
      <c r="E140" s="171" t="s">
        <v>662</v>
      </c>
      <c r="F140" s="172" t="s">
        <v>663</v>
      </c>
      <c r="G140" s="173" t="s">
        <v>132</v>
      </c>
      <c r="H140" s="174">
        <v>4</v>
      </c>
      <c r="I140" s="175"/>
      <c r="J140" s="176">
        <f>ROUND(I140*H140,2)</f>
        <v>0</v>
      </c>
      <c r="K140" s="172" t="s">
        <v>133</v>
      </c>
      <c r="L140" s="37"/>
      <c r="M140" s="177" t="s">
        <v>1</v>
      </c>
      <c r="N140" s="178" t="s">
        <v>43</v>
      </c>
      <c r="O140" s="75"/>
      <c r="P140" s="179">
        <f>O140*H140</f>
        <v>0</v>
      </c>
      <c r="Q140" s="179">
        <v>0</v>
      </c>
      <c r="R140" s="179">
        <f>Q140*H140</f>
        <v>0</v>
      </c>
      <c r="S140" s="179">
        <v>0</v>
      </c>
      <c r="T140" s="180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181" t="s">
        <v>635</v>
      </c>
      <c r="AT140" s="181" t="s">
        <v>129</v>
      </c>
      <c r="AU140" s="181" t="s">
        <v>88</v>
      </c>
      <c r="AY140" s="17" t="s">
        <v>127</v>
      </c>
      <c r="BE140" s="182">
        <f>IF(N140="základní",J140,0)</f>
        <v>0</v>
      </c>
      <c r="BF140" s="182">
        <f>IF(N140="snížená",J140,0)</f>
        <v>0</v>
      </c>
      <c r="BG140" s="182">
        <f>IF(N140="zákl. přenesená",J140,0)</f>
        <v>0</v>
      </c>
      <c r="BH140" s="182">
        <f>IF(N140="sníž. přenesená",J140,0)</f>
        <v>0</v>
      </c>
      <c r="BI140" s="182">
        <f>IF(N140="nulová",J140,0)</f>
        <v>0</v>
      </c>
      <c r="BJ140" s="17" t="s">
        <v>86</v>
      </c>
      <c r="BK140" s="182">
        <f>ROUND(I140*H140,2)</f>
        <v>0</v>
      </c>
      <c r="BL140" s="17" t="s">
        <v>635</v>
      </c>
      <c r="BM140" s="181" t="s">
        <v>664</v>
      </c>
    </row>
    <row r="141" s="2" customFormat="1">
      <c r="A141" s="36"/>
      <c r="B141" s="37"/>
      <c r="C141" s="36"/>
      <c r="D141" s="183" t="s">
        <v>136</v>
      </c>
      <c r="E141" s="36"/>
      <c r="F141" s="184" t="s">
        <v>665</v>
      </c>
      <c r="G141" s="36"/>
      <c r="H141" s="36"/>
      <c r="I141" s="185"/>
      <c r="J141" s="36"/>
      <c r="K141" s="36"/>
      <c r="L141" s="37"/>
      <c r="M141" s="186"/>
      <c r="N141" s="187"/>
      <c r="O141" s="75"/>
      <c r="P141" s="75"/>
      <c r="Q141" s="75"/>
      <c r="R141" s="75"/>
      <c r="S141" s="75"/>
      <c r="T141" s="7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T141" s="17" t="s">
        <v>136</v>
      </c>
      <c r="AU141" s="17" t="s">
        <v>88</v>
      </c>
    </row>
    <row r="142" s="2" customFormat="1" ht="16.5" customHeight="1">
      <c r="A142" s="36"/>
      <c r="B142" s="169"/>
      <c r="C142" s="170" t="s">
        <v>169</v>
      </c>
      <c r="D142" s="170" t="s">
        <v>129</v>
      </c>
      <c r="E142" s="171" t="s">
        <v>666</v>
      </c>
      <c r="F142" s="172" t="s">
        <v>667</v>
      </c>
      <c r="G142" s="173" t="s">
        <v>634</v>
      </c>
      <c r="H142" s="174">
        <v>1</v>
      </c>
      <c r="I142" s="175"/>
      <c r="J142" s="176">
        <f>ROUND(I142*H142,2)</f>
        <v>0</v>
      </c>
      <c r="K142" s="172" t="s">
        <v>133</v>
      </c>
      <c r="L142" s="37"/>
      <c r="M142" s="177" t="s">
        <v>1</v>
      </c>
      <c r="N142" s="178" t="s">
        <v>43</v>
      </c>
      <c r="O142" s="75"/>
      <c r="P142" s="179">
        <f>O142*H142</f>
        <v>0</v>
      </c>
      <c r="Q142" s="179">
        <v>0</v>
      </c>
      <c r="R142" s="179">
        <f>Q142*H142</f>
        <v>0</v>
      </c>
      <c r="S142" s="179">
        <v>0</v>
      </c>
      <c r="T142" s="180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181" t="s">
        <v>635</v>
      </c>
      <c r="AT142" s="181" t="s">
        <v>129</v>
      </c>
      <c r="AU142" s="181" t="s">
        <v>88</v>
      </c>
      <c r="AY142" s="17" t="s">
        <v>127</v>
      </c>
      <c r="BE142" s="182">
        <f>IF(N142="základní",J142,0)</f>
        <v>0</v>
      </c>
      <c r="BF142" s="182">
        <f>IF(N142="snížená",J142,0)</f>
        <v>0</v>
      </c>
      <c r="BG142" s="182">
        <f>IF(N142="zákl. přenesená",J142,0)</f>
        <v>0</v>
      </c>
      <c r="BH142" s="182">
        <f>IF(N142="sníž. přenesená",J142,0)</f>
        <v>0</v>
      </c>
      <c r="BI142" s="182">
        <f>IF(N142="nulová",J142,0)</f>
        <v>0</v>
      </c>
      <c r="BJ142" s="17" t="s">
        <v>86</v>
      </c>
      <c r="BK142" s="182">
        <f>ROUND(I142*H142,2)</f>
        <v>0</v>
      </c>
      <c r="BL142" s="17" t="s">
        <v>635</v>
      </c>
      <c r="BM142" s="181" t="s">
        <v>668</v>
      </c>
    </row>
    <row r="143" s="2" customFormat="1">
      <c r="A143" s="36"/>
      <c r="B143" s="37"/>
      <c r="C143" s="36"/>
      <c r="D143" s="183" t="s">
        <v>136</v>
      </c>
      <c r="E143" s="36"/>
      <c r="F143" s="184" t="s">
        <v>669</v>
      </c>
      <c r="G143" s="36"/>
      <c r="H143" s="36"/>
      <c r="I143" s="185"/>
      <c r="J143" s="36"/>
      <c r="K143" s="36"/>
      <c r="L143" s="37"/>
      <c r="M143" s="186"/>
      <c r="N143" s="187"/>
      <c r="O143" s="75"/>
      <c r="P143" s="75"/>
      <c r="Q143" s="75"/>
      <c r="R143" s="75"/>
      <c r="S143" s="75"/>
      <c r="T143" s="7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T143" s="17" t="s">
        <v>136</v>
      </c>
      <c r="AU143" s="17" t="s">
        <v>88</v>
      </c>
    </row>
    <row r="144" s="2" customFormat="1" ht="16.5" customHeight="1">
      <c r="A144" s="36"/>
      <c r="B144" s="169"/>
      <c r="C144" s="170" t="s">
        <v>174</v>
      </c>
      <c r="D144" s="170" t="s">
        <v>129</v>
      </c>
      <c r="E144" s="171" t="s">
        <v>670</v>
      </c>
      <c r="F144" s="172" t="s">
        <v>671</v>
      </c>
      <c r="G144" s="173" t="s">
        <v>634</v>
      </c>
      <c r="H144" s="174">
        <v>1</v>
      </c>
      <c r="I144" s="175"/>
      <c r="J144" s="176">
        <f>ROUND(I144*H144,2)</f>
        <v>0</v>
      </c>
      <c r="K144" s="172" t="s">
        <v>133</v>
      </c>
      <c r="L144" s="37"/>
      <c r="M144" s="177" t="s">
        <v>1</v>
      </c>
      <c r="N144" s="178" t="s">
        <v>43</v>
      </c>
      <c r="O144" s="75"/>
      <c r="P144" s="179">
        <f>O144*H144</f>
        <v>0</v>
      </c>
      <c r="Q144" s="179">
        <v>0</v>
      </c>
      <c r="R144" s="179">
        <f>Q144*H144</f>
        <v>0</v>
      </c>
      <c r="S144" s="179">
        <v>0</v>
      </c>
      <c r="T144" s="180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181" t="s">
        <v>635</v>
      </c>
      <c r="AT144" s="181" t="s">
        <v>129</v>
      </c>
      <c r="AU144" s="181" t="s">
        <v>88</v>
      </c>
      <c r="AY144" s="17" t="s">
        <v>127</v>
      </c>
      <c r="BE144" s="182">
        <f>IF(N144="základní",J144,0)</f>
        <v>0</v>
      </c>
      <c r="BF144" s="182">
        <f>IF(N144="snížená",J144,0)</f>
        <v>0</v>
      </c>
      <c r="BG144" s="182">
        <f>IF(N144="zákl. přenesená",J144,0)</f>
        <v>0</v>
      </c>
      <c r="BH144" s="182">
        <f>IF(N144="sníž. přenesená",J144,0)</f>
        <v>0</v>
      </c>
      <c r="BI144" s="182">
        <f>IF(N144="nulová",J144,0)</f>
        <v>0</v>
      </c>
      <c r="BJ144" s="17" t="s">
        <v>86</v>
      </c>
      <c r="BK144" s="182">
        <f>ROUND(I144*H144,2)</f>
        <v>0</v>
      </c>
      <c r="BL144" s="17" t="s">
        <v>635</v>
      </c>
      <c r="BM144" s="181" t="s">
        <v>672</v>
      </c>
    </row>
    <row r="145" s="2" customFormat="1">
      <c r="A145" s="36"/>
      <c r="B145" s="37"/>
      <c r="C145" s="36"/>
      <c r="D145" s="183" t="s">
        <v>136</v>
      </c>
      <c r="E145" s="36"/>
      <c r="F145" s="184" t="s">
        <v>673</v>
      </c>
      <c r="G145" s="36"/>
      <c r="H145" s="36"/>
      <c r="I145" s="185"/>
      <c r="J145" s="36"/>
      <c r="K145" s="36"/>
      <c r="L145" s="37"/>
      <c r="M145" s="186"/>
      <c r="N145" s="187"/>
      <c r="O145" s="75"/>
      <c r="P145" s="75"/>
      <c r="Q145" s="75"/>
      <c r="R145" s="75"/>
      <c r="S145" s="75"/>
      <c r="T145" s="7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T145" s="17" t="s">
        <v>136</v>
      </c>
      <c r="AU145" s="17" t="s">
        <v>88</v>
      </c>
    </row>
    <row r="146" s="12" customFormat="1" ht="22.8" customHeight="1">
      <c r="A146" s="12"/>
      <c r="B146" s="156"/>
      <c r="C146" s="12"/>
      <c r="D146" s="157" t="s">
        <v>77</v>
      </c>
      <c r="E146" s="167" t="s">
        <v>674</v>
      </c>
      <c r="F146" s="167" t="s">
        <v>675</v>
      </c>
      <c r="G146" s="12"/>
      <c r="H146" s="12"/>
      <c r="I146" s="159"/>
      <c r="J146" s="168">
        <f>BK146</f>
        <v>0</v>
      </c>
      <c r="K146" s="12"/>
      <c r="L146" s="156"/>
      <c r="M146" s="161"/>
      <c r="N146" s="162"/>
      <c r="O146" s="162"/>
      <c r="P146" s="163">
        <f>SUM(P147:P148)</f>
        <v>0</v>
      </c>
      <c r="Q146" s="162"/>
      <c r="R146" s="163">
        <f>SUM(R147:R148)</f>
        <v>0</v>
      </c>
      <c r="S146" s="162"/>
      <c r="T146" s="164">
        <f>SUM(T147:T148)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57" t="s">
        <v>152</v>
      </c>
      <c r="AT146" s="165" t="s">
        <v>77</v>
      </c>
      <c r="AU146" s="165" t="s">
        <v>86</v>
      </c>
      <c r="AY146" s="157" t="s">
        <v>127</v>
      </c>
      <c r="BK146" s="166">
        <f>SUM(BK147:BK148)</f>
        <v>0</v>
      </c>
    </row>
    <row r="147" s="2" customFormat="1" ht="16.5" customHeight="1">
      <c r="A147" s="36"/>
      <c r="B147" s="169"/>
      <c r="C147" s="170" t="s">
        <v>181</v>
      </c>
      <c r="D147" s="170" t="s">
        <v>129</v>
      </c>
      <c r="E147" s="171" t="s">
        <v>676</v>
      </c>
      <c r="F147" s="172" t="s">
        <v>675</v>
      </c>
      <c r="G147" s="173" t="s">
        <v>634</v>
      </c>
      <c r="H147" s="174">
        <v>1</v>
      </c>
      <c r="I147" s="175"/>
      <c r="J147" s="176">
        <f>ROUND(I147*H147,2)</f>
        <v>0</v>
      </c>
      <c r="K147" s="172" t="s">
        <v>133</v>
      </c>
      <c r="L147" s="37"/>
      <c r="M147" s="177" t="s">
        <v>1</v>
      </c>
      <c r="N147" s="178" t="s">
        <v>43</v>
      </c>
      <c r="O147" s="75"/>
      <c r="P147" s="179">
        <f>O147*H147</f>
        <v>0</v>
      </c>
      <c r="Q147" s="179">
        <v>0</v>
      </c>
      <c r="R147" s="179">
        <f>Q147*H147</f>
        <v>0</v>
      </c>
      <c r="S147" s="179">
        <v>0</v>
      </c>
      <c r="T147" s="180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81" t="s">
        <v>635</v>
      </c>
      <c r="AT147" s="181" t="s">
        <v>129</v>
      </c>
      <c r="AU147" s="181" t="s">
        <v>88</v>
      </c>
      <c r="AY147" s="17" t="s">
        <v>127</v>
      </c>
      <c r="BE147" s="182">
        <f>IF(N147="základní",J147,0)</f>
        <v>0</v>
      </c>
      <c r="BF147" s="182">
        <f>IF(N147="snížená",J147,0)</f>
        <v>0</v>
      </c>
      <c r="BG147" s="182">
        <f>IF(N147="zákl. přenesená",J147,0)</f>
        <v>0</v>
      </c>
      <c r="BH147" s="182">
        <f>IF(N147="sníž. přenesená",J147,0)</f>
        <v>0</v>
      </c>
      <c r="BI147" s="182">
        <f>IF(N147="nulová",J147,0)</f>
        <v>0</v>
      </c>
      <c r="BJ147" s="17" t="s">
        <v>86</v>
      </c>
      <c r="BK147" s="182">
        <f>ROUND(I147*H147,2)</f>
        <v>0</v>
      </c>
      <c r="BL147" s="17" t="s">
        <v>635</v>
      </c>
      <c r="BM147" s="181" t="s">
        <v>677</v>
      </c>
    </row>
    <row r="148" s="2" customFormat="1">
      <c r="A148" s="36"/>
      <c r="B148" s="37"/>
      <c r="C148" s="36"/>
      <c r="D148" s="183" t="s">
        <v>136</v>
      </c>
      <c r="E148" s="36"/>
      <c r="F148" s="184" t="s">
        <v>678</v>
      </c>
      <c r="G148" s="36"/>
      <c r="H148" s="36"/>
      <c r="I148" s="185"/>
      <c r="J148" s="36"/>
      <c r="K148" s="36"/>
      <c r="L148" s="37"/>
      <c r="M148" s="186"/>
      <c r="N148" s="187"/>
      <c r="O148" s="75"/>
      <c r="P148" s="75"/>
      <c r="Q148" s="75"/>
      <c r="R148" s="75"/>
      <c r="S148" s="75"/>
      <c r="T148" s="7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7" t="s">
        <v>136</v>
      </c>
      <c r="AU148" s="17" t="s">
        <v>88</v>
      </c>
    </row>
    <row r="149" s="12" customFormat="1" ht="22.8" customHeight="1">
      <c r="A149" s="12"/>
      <c r="B149" s="156"/>
      <c r="C149" s="12"/>
      <c r="D149" s="157" t="s">
        <v>77</v>
      </c>
      <c r="E149" s="167" t="s">
        <v>679</v>
      </c>
      <c r="F149" s="167" t="s">
        <v>680</v>
      </c>
      <c r="G149" s="12"/>
      <c r="H149" s="12"/>
      <c r="I149" s="159"/>
      <c r="J149" s="168">
        <f>BK149</f>
        <v>0</v>
      </c>
      <c r="K149" s="12"/>
      <c r="L149" s="156"/>
      <c r="M149" s="161"/>
      <c r="N149" s="162"/>
      <c r="O149" s="162"/>
      <c r="P149" s="163">
        <f>SUM(P150:P155)</f>
        <v>0</v>
      </c>
      <c r="Q149" s="162"/>
      <c r="R149" s="163">
        <f>SUM(R150:R155)</f>
        <v>0</v>
      </c>
      <c r="S149" s="162"/>
      <c r="T149" s="164">
        <f>SUM(T150:T155)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57" t="s">
        <v>152</v>
      </c>
      <c r="AT149" s="165" t="s">
        <v>77</v>
      </c>
      <c r="AU149" s="165" t="s">
        <v>86</v>
      </c>
      <c r="AY149" s="157" t="s">
        <v>127</v>
      </c>
      <c r="BK149" s="166">
        <f>SUM(BK150:BK155)</f>
        <v>0</v>
      </c>
    </row>
    <row r="150" s="2" customFormat="1" ht="16.5" customHeight="1">
      <c r="A150" s="36"/>
      <c r="B150" s="169"/>
      <c r="C150" s="170" t="s">
        <v>188</v>
      </c>
      <c r="D150" s="170" t="s">
        <v>129</v>
      </c>
      <c r="E150" s="171" t="s">
        <v>681</v>
      </c>
      <c r="F150" s="172" t="s">
        <v>680</v>
      </c>
      <c r="G150" s="173" t="s">
        <v>634</v>
      </c>
      <c r="H150" s="174">
        <v>1</v>
      </c>
      <c r="I150" s="175"/>
      <c r="J150" s="176">
        <f>ROUND(I150*H150,2)</f>
        <v>0</v>
      </c>
      <c r="K150" s="172" t="s">
        <v>133</v>
      </c>
      <c r="L150" s="37"/>
      <c r="M150" s="177" t="s">
        <v>1</v>
      </c>
      <c r="N150" s="178" t="s">
        <v>43</v>
      </c>
      <c r="O150" s="75"/>
      <c r="P150" s="179">
        <f>O150*H150</f>
        <v>0</v>
      </c>
      <c r="Q150" s="179">
        <v>0</v>
      </c>
      <c r="R150" s="179">
        <f>Q150*H150</f>
        <v>0</v>
      </c>
      <c r="S150" s="179">
        <v>0</v>
      </c>
      <c r="T150" s="180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181" t="s">
        <v>635</v>
      </c>
      <c r="AT150" s="181" t="s">
        <v>129</v>
      </c>
      <c r="AU150" s="181" t="s">
        <v>88</v>
      </c>
      <c r="AY150" s="17" t="s">
        <v>127</v>
      </c>
      <c r="BE150" s="182">
        <f>IF(N150="základní",J150,0)</f>
        <v>0</v>
      </c>
      <c r="BF150" s="182">
        <f>IF(N150="snížená",J150,0)</f>
        <v>0</v>
      </c>
      <c r="BG150" s="182">
        <f>IF(N150="zákl. přenesená",J150,0)</f>
        <v>0</v>
      </c>
      <c r="BH150" s="182">
        <f>IF(N150="sníž. přenesená",J150,0)</f>
        <v>0</v>
      </c>
      <c r="BI150" s="182">
        <f>IF(N150="nulová",J150,0)</f>
        <v>0</v>
      </c>
      <c r="BJ150" s="17" t="s">
        <v>86</v>
      </c>
      <c r="BK150" s="182">
        <f>ROUND(I150*H150,2)</f>
        <v>0</v>
      </c>
      <c r="BL150" s="17" t="s">
        <v>635</v>
      </c>
      <c r="BM150" s="181" t="s">
        <v>682</v>
      </c>
    </row>
    <row r="151" s="2" customFormat="1">
      <c r="A151" s="36"/>
      <c r="B151" s="37"/>
      <c r="C151" s="36"/>
      <c r="D151" s="183" t="s">
        <v>136</v>
      </c>
      <c r="E151" s="36"/>
      <c r="F151" s="184" t="s">
        <v>683</v>
      </c>
      <c r="G151" s="36"/>
      <c r="H151" s="36"/>
      <c r="I151" s="185"/>
      <c r="J151" s="36"/>
      <c r="K151" s="36"/>
      <c r="L151" s="37"/>
      <c r="M151" s="186"/>
      <c r="N151" s="187"/>
      <c r="O151" s="75"/>
      <c r="P151" s="75"/>
      <c r="Q151" s="75"/>
      <c r="R151" s="75"/>
      <c r="S151" s="75"/>
      <c r="T151" s="7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T151" s="17" t="s">
        <v>136</v>
      </c>
      <c r="AU151" s="17" t="s">
        <v>88</v>
      </c>
    </row>
    <row r="152" s="2" customFormat="1" ht="16.5" customHeight="1">
      <c r="A152" s="36"/>
      <c r="B152" s="169"/>
      <c r="C152" s="170" t="s">
        <v>8</v>
      </c>
      <c r="D152" s="170" t="s">
        <v>129</v>
      </c>
      <c r="E152" s="171" t="s">
        <v>684</v>
      </c>
      <c r="F152" s="172" t="s">
        <v>685</v>
      </c>
      <c r="G152" s="173" t="s">
        <v>634</v>
      </c>
      <c r="H152" s="174">
        <v>1</v>
      </c>
      <c r="I152" s="175"/>
      <c r="J152" s="176">
        <f>ROUND(I152*H152,2)</f>
        <v>0</v>
      </c>
      <c r="K152" s="172" t="s">
        <v>133</v>
      </c>
      <c r="L152" s="37"/>
      <c r="M152" s="177" t="s">
        <v>1</v>
      </c>
      <c r="N152" s="178" t="s">
        <v>43</v>
      </c>
      <c r="O152" s="75"/>
      <c r="P152" s="179">
        <f>O152*H152</f>
        <v>0</v>
      </c>
      <c r="Q152" s="179">
        <v>0</v>
      </c>
      <c r="R152" s="179">
        <f>Q152*H152</f>
        <v>0</v>
      </c>
      <c r="S152" s="179">
        <v>0</v>
      </c>
      <c r="T152" s="180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181" t="s">
        <v>635</v>
      </c>
      <c r="AT152" s="181" t="s">
        <v>129</v>
      </c>
      <c r="AU152" s="181" t="s">
        <v>88</v>
      </c>
      <c r="AY152" s="17" t="s">
        <v>127</v>
      </c>
      <c r="BE152" s="182">
        <f>IF(N152="základní",J152,0)</f>
        <v>0</v>
      </c>
      <c r="BF152" s="182">
        <f>IF(N152="snížená",J152,0)</f>
        <v>0</v>
      </c>
      <c r="BG152" s="182">
        <f>IF(N152="zákl. přenesená",J152,0)</f>
        <v>0</v>
      </c>
      <c r="BH152" s="182">
        <f>IF(N152="sníž. přenesená",J152,0)</f>
        <v>0</v>
      </c>
      <c r="BI152" s="182">
        <f>IF(N152="nulová",J152,0)</f>
        <v>0</v>
      </c>
      <c r="BJ152" s="17" t="s">
        <v>86</v>
      </c>
      <c r="BK152" s="182">
        <f>ROUND(I152*H152,2)</f>
        <v>0</v>
      </c>
      <c r="BL152" s="17" t="s">
        <v>635</v>
      </c>
      <c r="BM152" s="181" t="s">
        <v>686</v>
      </c>
    </row>
    <row r="153" s="2" customFormat="1">
      <c r="A153" s="36"/>
      <c r="B153" s="37"/>
      <c r="C153" s="36"/>
      <c r="D153" s="183" t="s">
        <v>136</v>
      </c>
      <c r="E153" s="36"/>
      <c r="F153" s="184" t="s">
        <v>687</v>
      </c>
      <c r="G153" s="36"/>
      <c r="H153" s="36"/>
      <c r="I153" s="185"/>
      <c r="J153" s="36"/>
      <c r="K153" s="36"/>
      <c r="L153" s="37"/>
      <c r="M153" s="186"/>
      <c r="N153" s="187"/>
      <c r="O153" s="75"/>
      <c r="P153" s="75"/>
      <c r="Q153" s="75"/>
      <c r="R153" s="75"/>
      <c r="S153" s="75"/>
      <c r="T153" s="7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T153" s="17" t="s">
        <v>136</v>
      </c>
      <c r="AU153" s="17" t="s">
        <v>88</v>
      </c>
    </row>
    <row r="154" s="2" customFormat="1" ht="16.5" customHeight="1">
      <c r="A154" s="36"/>
      <c r="B154" s="169"/>
      <c r="C154" s="170" t="s">
        <v>198</v>
      </c>
      <c r="D154" s="170" t="s">
        <v>129</v>
      </c>
      <c r="E154" s="171" t="s">
        <v>688</v>
      </c>
      <c r="F154" s="172" t="s">
        <v>689</v>
      </c>
      <c r="G154" s="173" t="s">
        <v>634</v>
      </c>
      <c r="H154" s="174">
        <v>1</v>
      </c>
      <c r="I154" s="175"/>
      <c r="J154" s="176">
        <f>ROUND(I154*H154,2)</f>
        <v>0</v>
      </c>
      <c r="K154" s="172" t="s">
        <v>133</v>
      </c>
      <c r="L154" s="37"/>
      <c r="M154" s="177" t="s">
        <v>1</v>
      </c>
      <c r="N154" s="178" t="s">
        <v>43</v>
      </c>
      <c r="O154" s="75"/>
      <c r="P154" s="179">
        <f>O154*H154</f>
        <v>0</v>
      </c>
      <c r="Q154" s="179">
        <v>0</v>
      </c>
      <c r="R154" s="179">
        <f>Q154*H154</f>
        <v>0</v>
      </c>
      <c r="S154" s="179">
        <v>0</v>
      </c>
      <c r="T154" s="180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181" t="s">
        <v>635</v>
      </c>
      <c r="AT154" s="181" t="s">
        <v>129</v>
      </c>
      <c r="AU154" s="181" t="s">
        <v>88</v>
      </c>
      <c r="AY154" s="17" t="s">
        <v>127</v>
      </c>
      <c r="BE154" s="182">
        <f>IF(N154="základní",J154,0)</f>
        <v>0</v>
      </c>
      <c r="BF154" s="182">
        <f>IF(N154="snížená",J154,0)</f>
        <v>0</v>
      </c>
      <c r="BG154" s="182">
        <f>IF(N154="zákl. přenesená",J154,0)</f>
        <v>0</v>
      </c>
      <c r="BH154" s="182">
        <f>IF(N154="sníž. přenesená",J154,0)</f>
        <v>0</v>
      </c>
      <c r="BI154" s="182">
        <f>IF(N154="nulová",J154,0)</f>
        <v>0</v>
      </c>
      <c r="BJ154" s="17" t="s">
        <v>86</v>
      </c>
      <c r="BK154" s="182">
        <f>ROUND(I154*H154,2)</f>
        <v>0</v>
      </c>
      <c r="BL154" s="17" t="s">
        <v>635</v>
      </c>
      <c r="BM154" s="181" t="s">
        <v>690</v>
      </c>
    </row>
    <row r="155" s="2" customFormat="1">
      <c r="A155" s="36"/>
      <c r="B155" s="37"/>
      <c r="C155" s="36"/>
      <c r="D155" s="183" t="s">
        <v>136</v>
      </c>
      <c r="E155" s="36"/>
      <c r="F155" s="184" t="s">
        <v>691</v>
      </c>
      <c r="G155" s="36"/>
      <c r="H155" s="36"/>
      <c r="I155" s="185"/>
      <c r="J155" s="36"/>
      <c r="K155" s="36"/>
      <c r="L155" s="37"/>
      <c r="M155" s="219"/>
      <c r="N155" s="220"/>
      <c r="O155" s="221"/>
      <c r="P155" s="221"/>
      <c r="Q155" s="221"/>
      <c r="R155" s="221"/>
      <c r="S155" s="221"/>
      <c r="T155" s="222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T155" s="17" t="s">
        <v>136</v>
      </c>
      <c r="AU155" s="17" t="s">
        <v>88</v>
      </c>
    </row>
    <row r="156" s="2" customFormat="1" ht="6.96" customHeight="1">
      <c r="A156" s="36"/>
      <c r="B156" s="58"/>
      <c r="C156" s="59"/>
      <c r="D156" s="59"/>
      <c r="E156" s="59"/>
      <c r="F156" s="59"/>
      <c r="G156" s="59"/>
      <c r="H156" s="59"/>
      <c r="I156" s="59"/>
      <c r="J156" s="59"/>
      <c r="K156" s="59"/>
      <c r="L156" s="37"/>
      <c r="M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</row>
  </sheetData>
  <autoFilter ref="C121:K155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hyperlinks>
    <hyperlink ref="F126" r:id="rId1" display="https://podminky.urs.cz/item/CS_URS_2025_01/012164000"/>
    <hyperlink ref="F128" r:id="rId2" display="https://podminky.urs.cz/item/CS_URS_2025_01/012344000"/>
    <hyperlink ref="F130" r:id="rId3" display="https://podminky.urs.cz/item/CS_URS_2025_01/012444000"/>
    <hyperlink ref="F132" r:id="rId4" display="https://podminky.urs.cz/item/CS_URS_2025_01/013254000"/>
    <hyperlink ref="F135" r:id="rId5" display="https://podminky.urs.cz/item/CS_URS_2025_01/030001000"/>
    <hyperlink ref="F137" r:id="rId6" display="https://podminky.urs.cz/item/CS_URS_2025_01/039203000"/>
    <hyperlink ref="F141" r:id="rId7" display="https://podminky.urs.cz/item/CS_URS_2025_01/043154000"/>
    <hyperlink ref="F143" r:id="rId8" display="https://podminky.urs.cz/item/CS_URS_2025_01/045203000"/>
    <hyperlink ref="F145" r:id="rId9" display="https://podminky.urs.cz/item/CS_URS_2025_01/045303000"/>
    <hyperlink ref="F148" r:id="rId10" display="https://podminky.urs.cz/item/CS_URS_2025_01/060001000"/>
    <hyperlink ref="F151" r:id="rId11" display="https://podminky.urs.cz/item/CS_URS_2025_01/070001000"/>
    <hyperlink ref="F153" r:id="rId12" display="https://podminky.urs.cz/item/CS_URS_2025_01/072103000"/>
    <hyperlink ref="F155" r:id="rId13" display="https://podminky.urs.cz/item/CS_URS_2025_01/072203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4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JITKA-PC\Jitka</dc:creator>
  <cp:lastModifiedBy>JITKA-PC\Jitka</cp:lastModifiedBy>
  <dcterms:created xsi:type="dcterms:W3CDTF">2025-06-17T08:29:07Z</dcterms:created>
  <dcterms:modified xsi:type="dcterms:W3CDTF">2025-06-17T08:29:10Z</dcterms:modified>
</cp:coreProperties>
</file>