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Pol'!$A$1:$U$152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<sst xmlns="http://schemas.openxmlformats.org/spreadsheetml/2006/main" count="691" uniqueCount="359">
  <si>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</si>
  <si>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</si>
  <si>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</si>
  <si>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</si>
  <si>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</si>
  <si>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</si>
  <si>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</si>
  <si>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</si>
  <si>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</si>
  <si>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</si>
  <si>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</si>
  <si>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</si>
  <si>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</si>
  <si>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</si>
  <si>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</si>
  <si>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</si>
  <si>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</si>
  <si>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</si>
  <si>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</si>
  <si>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</si>
  <si>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</si>
  <si>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</si>
  <si>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</si>
  <si>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</si>
  <si>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</si>
  <si>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</si>
  <si>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</si>
  <si>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</si>
  <si>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</si>
  <si>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</si>
  <si>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</si>
  <si>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</si>
  <si>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</si>
  <si>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</si>
  <si>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</si>
  <si>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</si>
  <si>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</si>
  <si>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</si>
  <si>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</si>
  <si>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</si>
  <si>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</si>
  <si>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</si>
  <si>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Źivanická 235</t>
  </si>
  <si>
    <t>Rozpočet:</t>
  </si>
  <si>
    <t>Misto</t>
  </si>
  <si>
    <t>Sanace uliční fasády Praha Vinoř</t>
  </si>
  <si>
    <t>Úřad MČ Praha - Vinoř</t>
  </si>
  <si>
    <t>Bohdanečská 97</t>
  </si>
  <si>
    <t>Praha Vinoř</t>
  </si>
  <si>
    <t>190 17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</si>
  <si>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</si>
  <si>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</si>
  <si>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</si>
  <si>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</si>
  <si>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</si>
  <si>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</si>
  <si>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</si>
  <si>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</si>
  <si>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</si>
  <si>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5</t>
  </si>
  <si>
    <t>Komunikace</t>
  </si>
  <si>
    <t>61</t>
  </si>
  <si>
    <t>Upravy povrchů vnitřní</t>
  </si>
  <si>
    <t>62</t>
  </si>
  <si>
    <t>Upravy povrchů vnější</t>
  </si>
  <si>
    <t>64</t>
  </si>
  <si>
    <t>Výplně otvorů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</si>
  <si>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</si>
  <si>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</si>
  <si>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</si>
  <si>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</si>
  <si>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</si>
  <si>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</si>
  <si>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</si>
  <si>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</si>
  <si>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</si>
  <si>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</si>
  <si>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</si>
  <si>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</si>
  <si>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</si>
  <si>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</si>
  <si>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735</t>
  </si>
  <si>
    <t>Otopná tělesa</t>
  </si>
  <si>
    <t>764</t>
  </si>
  <si>
    <t>Konstrukce klempířské</t>
  </si>
  <si>
    <t>767</t>
  </si>
  <si>
    <t>Konstrukce zámečnické</t>
  </si>
  <si>
    <t>MFP</t>
  </si>
  <si>
    <t>Fasády provětrávané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</si>
  <si>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</si>
  <si>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</si>
  <si>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</si>
  <si>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</si>
  <si>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</si>
  <si>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</si>
  <si>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</si>
  <si>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</si>
  <si>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</si>
  <si>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</si>
  <si>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</si>
  <si>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</si>
  <si>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</si>
  <si>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</si>
  <si>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</si>
  <si>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</si>
  <si>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</si>
  <si>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</si>
  <si>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</si>
  <si>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</si>
  <si>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</si>
  <si>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</si>
  <si>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</si>
  <si>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</si>
  <si>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</si>
  <si>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</si>
  <si>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</si>
  <si>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</si>
  <si>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</si>
  <si>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113106231R00</t>
  </si>
  <si>
    <t>Rozebrání dlažeb ze zámkové dlažby v kamenivu</t>
  </si>
  <si>
    <t>m2</t>
  </si>
  <si>
    <t>POL1_0</t>
  </si>
  <si>
    <t>(8,79+5,59+2,37+6,08)*1</t>
  </si>
  <si>
    <t>VV</t>
  </si>
  <si>
    <t>139601102R00</t>
  </si>
  <si>
    <t>Ruční výkop jam, rýh a šachet v hornině tř. 3, kamenivo, zemina</t>
  </si>
  <si>
    <t>m3</t>
  </si>
  <si>
    <t>22,83*1*1</t>
  </si>
  <si>
    <t>161101101R00</t>
  </si>
  <si>
    <t>Svislé přemístění výkopku z hor.1-4 do 2,5 m</t>
  </si>
  <si>
    <t>162201203R00</t>
  </si>
  <si>
    <t>Vodorovné přemíst.výkopku, kolečko hor.1-4, do 10m</t>
  </si>
  <si>
    <t>174101102R00</t>
  </si>
  <si>
    <t>Zásyp ruční se zhutněním</t>
  </si>
  <si>
    <t>310237251RT1</t>
  </si>
  <si>
    <t>Zazdívka otvorů pl. 0,25 m2 cihlami, tl. zdi 45 cm, po demontáži výdechů</t>
  </si>
  <si>
    <t>kus</t>
  </si>
  <si>
    <t>078844111R00</t>
  </si>
  <si>
    <t>Úprava stavebních otvorů po vybourání oken, hrubá oprava ostění, sjednocení výšky parapetů</t>
  </si>
  <si>
    <t>596215021R00</t>
  </si>
  <si>
    <t>Kladení zámkové dlažby tl. 6 cm do drtě tl. 4 cm</t>
  </si>
  <si>
    <t>215901101R00</t>
  </si>
  <si>
    <t>Zhutnění podloží z hornin nesoudržných do 92% PS</t>
  </si>
  <si>
    <t>612425931R00</t>
  </si>
  <si>
    <t>Omítka vápenná vnitřního ostění - štuková</t>
  </si>
  <si>
    <t>620991121R00</t>
  </si>
  <si>
    <t>Zakrývání výplní vnějších otvorů z lešení</t>
  </si>
  <si>
    <t>0,63*0,82*2+1,42*1,75*2+1,98*3,01+1,41*1,67+1,41*1,67+0,91*1,7+1,36*1,7+1,41*2,62+2,53*1,67</t>
  </si>
  <si>
    <t>622904115R00</t>
  </si>
  <si>
    <t>Očištění fasád tlakovou vodou složitost 3 - 5</t>
  </si>
  <si>
    <t>7,4*8,79+8,79*2,45+(5,59+2,37+6,08)*4,25</t>
  </si>
  <si>
    <t>-28,4507</t>
  </si>
  <si>
    <t>622422321R00</t>
  </si>
  <si>
    <t>Oprava vnějších omítek ploch, do 30 %, sanační maltou</t>
  </si>
  <si>
    <t>117,8008-20,718</t>
  </si>
  <si>
    <t>622422331R00</t>
  </si>
  <si>
    <t>Oprava vnějších omítek ploch, do 80 %, sanační maltou - sokl</t>
  </si>
  <si>
    <t>622481211RT2</t>
  </si>
  <si>
    <t>622454311R00</t>
  </si>
  <si>
    <t>Oprava vnějších omítek cement.,hladkých do 30 %, oprava zdiva pod úrovní pod nopovou folii</t>
  </si>
  <si>
    <t>Oprava vnějších omítek říms, do 30 %</t>
  </si>
  <si>
    <t>m</t>
  </si>
  <si>
    <t>622401971RZ1</t>
  </si>
  <si>
    <t>Příplatek k omítce vnějš. stěn, zvýšení přilnavos., nátěrem penetračním</t>
  </si>
  <si>
    <t>602015172R00</t>
  </si>
  <si>
    <t>Štuk vnější štuk ručně tl. 2 mm</t>
  </si>
  <si>
    <t>622425931R00</t>
  </si>
  <si>
    <t>Omítka vápenná vnějšího ostění - štuková</t>
  </si>
  <si>
    <t>622471318RP1</t>
  </si>
  <si>
    <t>Nátěr stěn vnějších, složitost 3 - 4, hmota silikonová paropropustná</t>
  </si>
  <si>
    <t>622471318RP2</t>
  </si>
  <si>
    <t>Nátěr říms, hmota silikonová</t>
  </si>
  <si>
    <t>622401937R00</t>
  </si>
  <si>
    <t>Příplatek za styk 2 odstínů nátěrů</t>
  </si>
  <si>
    <t>622401931R00</t>
  </si>
  <si>
    <t>Příplatek za pracnost, celková pl. otvorů do 35%, nátěr kolem oken, špalety, nadpraží atd.</t>
  </si>
  <si>
    <t>76662062.RAA</t>
  </si>
  <si>
    <t>Výplně otvorů plastové bílé, okna, dveře</t>
  </si>
  <si>
    <t>POL2_0</t>
  </si>
  <si>
    <t>0,63*0,82*2</t>
  </si>
  <si>
    <t>1,7*0,91+1,7*1,36+2,62*1,41+1,67*2,53</t>
  </si>
  <si>
    <t>941941031R00</t>
  </si>
  <si>
    <t>Montáž lešení leh.řad.s podlahami,š.do 1 m, H 10 m</t>
  </si>
  <si>
    <t>941941191R00</t>
  </si>
  <si>
    <t>Příplatek za každý měsíc použití lešení k pol.1031</t>
  </si>
  <si>
    <t>941941831R00</t>
  </si>
  <si>
    <t>Demontáž lešení leh.řad.s podlahami,š.1 m, H 10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</si>
  <si>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</si>
  <si>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</si>
  <si>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</si>
  <si>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</si>
  <si>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</si>
  <si>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</si>
  <si>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941941502R00</t>
  </si>
  <si>
    <t xml:space="preserve">Doprava lešení pronaj-dovoz a odvoz sady do 250m2 </t>
  </si>
  <si>
    <t>km</t>
  </si>
  <si>
    <t>998009101R00</t>
  </si>
  <si>
    <t>Přesun hmot lešení samostatně budovaného</t>
  </si>
  <si>
    <t>t</t>
  </si>
  <si>
    <t>978015361R00</t>
  </si>
  <si>
    <t>Otlučení omítek vnějších MVC v složit.5-7 do 50 %</t>
  </si>
  <si>
    <t>978015291R00</t>
  </si>
  <si>
    <t>Otlučení soklové omítky v složit.1-4 do 80 %</t>
  </si>
  <si>
    <t>967031188R00</t>
  </si>
  <si>
    <t>Přisekání rovných římsových parapetů</t>
  </si>
  <si>
    <t>1,41+0,91+1,36+2,53</t>
  </si>
  <si>
    <t>968062355R00</t>
  </si>
  <si>
    <t>Vybourání dřevěných rámů oken</t>
  </si>
  <si>
    <t>979011211R00</t>
  </si>
  <si>
    <t>Svislá doprava suti a vybour. hmot za 2.NP nošením</t>
  </si>
  <si>
    <t>979087311R00</t>
  </si>
  <si>
    <t>Vodorovné přemístění suti nošením do 10 m</t>
  </si>
  <si>
    <t>979087391R00</t>
  </si>
  <si>
    <t>Příplatek za nošení suti každých dalších 10 m</t>
  </si>
  <si>
    <t>979088281R00</t>
  </si>
  <si>
    <t>Nakládání suti na dopravní prostředky</t>
  </si>
  <si>
    <t>979083112R00</t>
  </si>
  <si>
    <t>Vodorovné přemístění suti na skládku do 1000 m</t>
  </si>
  <si>
    <t>979082119R00</t>
  </si>
  <si>
    <t>Příplatek k přesunu suti za každých dalších 1000 m</t>
  </si>
  <si>
    <t>8,824*20</t>
  </si>
  <si>
    <t>979990191R00</t>
  </si>
  <si>
    <t>Poplatek za skládku suti</t>
  </si>
  <si>
    <t>999281108R00</t>
  </si>
  <si>
    <t>Přesun hmot pro opravy a údržbu do výšky 12 m</t>
  </si>
  <si>
    <t>711132311R00</t>
  </si>
  <si>
    <t>Prov. izolace nopovou fólií svisle, vč.uchyc.prvků</t>
  </si>
  <si>
    <t>28323113R</t>
  </si>
  <si>
    <t>Fólie nopová DEKDREN T20 tl. 1,0 mm š. 2000 mm</t>
  </si>
  <si>
    <t>POL3_0</t>
  </si>
  <si>
    <t>(8,79+5,59+2,37+6,08)*1,2</t>
  </si>
  <si>
    <t>28342406R</t>
  </si>
  <si>
    <t>DEKDREN ukončovací lišta N8 PVC, l = 2 m</t>
  </si>
  <si>
    <t>311953105R</t>
  </si>
  <si>
    <t>Hřeb s podložkou  STAR/N  l=35 mm, pro nopové fólie</t>
  </si>
  <si>
    <t>998711101R00</t>
  </si>
  <si>
    <t>Přesun hmot pro izolace proti vodě, výšky do 6 m</t>
  </si>
  <si>
    <t>721242115R00</t>
  </si>
  <si>
    <t>Lapač střešních splavenin litinový DN 100, dodávka a montáž</t>
  </si>
  <si>
    <t>722163102R00</t>
  </si>
  <si>
    <t>Potrubí z měděných vodovod. trubek D 15 x 1,0 mm, vč. příchytek na zeď/strop</t>
  </si>
  <si>
    <t>722163103R00</t>
  </si>
  <si>
    <t>Potrubí z měděných vodovod. trubek D 18 x 1,0 mm, vč. příchytek na zeď/strop</t>
  </si>
  <si>
    <t>722163104R00</t>
  </si>
  <si>
    <t>Potrubí z měděných vodovod. trubek D 22 x 1,0 mm, vč. příchytek na zeď/strop</t>
  </si>
  <si>
    <t>722181213RT5</t>
  </si>
  <si>
    <t>Izolace návleková MIRELON PRO tl. stěny 13 mm, vnitřní průměr 15 mm</t>
  </si>
  <si>
    <t>722181213RT6</t>
  </si>
  <si>
    <t>Izolace návleková MIRELON PRO tl. stěny 13 mm, vnitřní průměr 18 mm</t>
  </si>
  <si>
    <t>722181213RT7</t>
  </si>
  <si>
    <t>Izolace návleková MIRELON PRO tl. stěny 13 mm, vnitřní průměr 22 mm</t>
  </si>
  <si>
    <t>722991234R00</t>
  </si>
  <si>
    <t>Napojení rozvodů na stavající systém, vč. regulace</t>
  </si>
  <si>
    <t>kpl</t>
  </si>
  <si>
    <t>733190306R00</t>
  </si>
  <si>
    <t>Tlaková zkouška Cu potrubí do D 35</t>
  </si>
  <si>
    <t>722-VOD2</t>
  </si>
  <si>
    <t>Vnitřní vodovod - stavební přípomoce</t>
  </si>
  <si>
    <t>735159111R00</t>
  </si>
  <si>
    <t>Montáž panelových těles Radik do délky 1600 mm</t>
  </si>
  <si>
    <t>735159121R00</t>
  </si>
  <si>
    <t>Montáž panelových těles Radik nad délku 1600 mm</t>
  </si>
  <si>
    <t>48457506.AR</t>
  </si>
  <si>
    <t>Těleso otopné des. Radik typ 21 VK v. 600 dl. 900</t>
  </si>
  <si>
    <t>48457650.AR</t>
  </si>
  <si>
    <t>Těleso otopné des. Radik typ 33 VK v. 600 dl. 700</t>
  </si>
  <si>
    <t>48457667.AR</t>
  </si>
  <si>
    <t>Těleso otopné des. Radik typ 33 VK v. 900 dl. 900</t>
  </si>
  <si>
    <t>48457659.AR</t>
  </si>
  <si>
    <t>Těleso otopné des. Radik typ 33 VK v. 600 dl. 2000</t>
  </si>
  <si>
    <t>734226211RT2</t>
  </si>
  <si>
    <t>Ventil term.přímý,vnitř.z. Heimeier, s termostatickou hlavicí Heimeier</t>
  </si>
  <si>
    <t>734226831RT2</t>
  </si>
  <si>
    <t>Šroubení regulační</t>
  </si>
  <si>
    <t>764410361R00</t>
  </si>
  <si>
    <t>Oplechování soklu z desek plechem Al</t>
  </si>
  <si>
    <t>764410888R00</t>
  </si>
  <si>
    <t>Podklad pod oplechování z desky OSB tl. 18 mm</t>
  </si>
  <si>
    <t>764410350R00</t>
  </si>
  <si>
    <t>Oplechování parapetů včetně rohů Al, rš 330 mm</t>
  </si>
  <si>
    <t>0,95+1,41+0,91+1,36+1,41+2,53+1,41+1,42+0,82+0,81</t>
  </si>
  <si>
    <t>764352010RAB</t>
  </si>
  <si>
    <t>Žlab z Pz plechu podokapní půlkruhový, rš 330 mm</t>
  </si>
  <si>
    <t>764321220R00</t>
  </si>
  <si>
    <t>Oplechování Pz říms, rš do 500 mm</t>
  </si>
  <si>
    <t>8,79+5,59+2,37+6,08</t>
  </si>
  <si>
    <t>764454010RAB</t>
  </si>
  <si>
    <t>Odpadní trouby z Pz plechu kruhové, průměru 100 mm</t>
  </si>
  <si>
    <t>764815810R00</t>
  </si>
  <si>
    <t>Kotlík žlabový oválný z lak. Pz plechu, 330/100 mm</t>
  </si>
  <si>
    <t>764454801R00</t>
  </si>
  <si>
    <t>Demontáž odpadních trub kruhových,D 75 a 100 mm</t>
  </si>
  <si>
    <t>7,5+4,2*2</t>
  </si>
  <si>
    <t>28611223.AR</t>
  </si>
  <si>
    <t>Trubka PVC drenážní flexibilní d 100 mm, provizorní odvod vody</t>
  </si>
  <si>
    <t>998764101R00</t>
  </si>
  <si>
    <t>Přesun hmot pro klempířské konstr., výšky do 6 m</t>
  </si>
  <si>
    <t>767996802R00</t>
  </si>
  <si>
    <t>Demontáž reklamních prvků na fasádě</t>
  </si>
  <si>
    <t>ROST01</t>
  </si>
  <si>
    <t>Montáž podkladního roštu</t>
  </si>
  <si>
    <t>8,79*0,6+(5,59+2,37+6,08)*1,1</t>
  </si>
  <si>
    <t>MATROST1</t>
  </si>
  <si>
    <t>Materiál roštu - hliníkové kotvy a profily</t>
  </si>
  <si>
    <t>FAS1</t>
  </si>
  <si>
    <t>Montáž fasádního obkladu - plochy</t>
  </si>
  <si>
    <t>FAS2</t>
  </si>
  <si>
    <t>Montáž fasádního obkladu - ostění a nadpraží</t>
  </si>
  <si>
    <t>0,6*2+0,95*2+0,9+0,6</t>
  </si>
  <si>
    <t>FAS3</t>
  </si>
  <si>
    <t>Formátování fasádního obkladu kotoučovou pilou</t>
  </si>
  <si>
    <t>FAS4</t>
  </si>
  <si>
    <t>Osazování větrací mřížky</t>
  </si>
  <si>
    <t>(8,79+5,59+2,37+6,08)*2</t>
  </si>
  <si>
    <t>MATFAS1</t>
  </si>
  <si>
    <t>Deska fasádní Kronoart tl. 10 mm</t>
  </si>
  <si>
    <t>20,718*1,4</t>
  </si>
  <si>
    <t>MATFAS2</t>
  </si>
  <si>
    <t>Vrut na upevnění fasádních desek, samořezný</t>
  </si>
  <si>
    <t>ks</t>
  </si>
  <si>
    <t>MATFAS3</t>
  </si>
  <si>
    <t>EPDM páska pod fasádní obklad</t>
  </si>
  <si>
    <t>MATFAS4</t>
  </si>
  <si>
    <t>Větrací mřížka tahokov</t>
  </si>
  <si>
    <t>FOL1</t>
  </si>
  <si>
    <t>Montáž difuzní fólie</t>
  </si>
  <si>
    <t>67352439R</t>
  </si>
  <si>
    <t>DEKTEN FASSADE fólie hydroizolační 1,5 x 50 m, třívrstvá, tl. 0,4 mm - 1 role</t>
  </si>
  <si>
    <t>PH1</t>
  </si>
  <si>
    <t>Přesun hmot pro provětrávané fasády</t>
  </si>
  <si>
    <t>OST3</t>
  </si>
  <si>
    <t>Likvidace odpadu</t>
  </si>
  <si>
    <t>005124010R</t>
  </si>
  <si>
    <t>Koordinační činnost</t>
  </si>
  <si>
    <t>Soubor</t>
  </si>
  <si>
    <t>005 12-1010.R</t>
  </si>
  <si>
    <t>Vybudování zařízení staveniště</t>
  </si>
  <si>
    <t>POL99_0</t>
  </si>
  <si>
    <t>005 12-1020.R</t>
  </si>
  <si>
    <t xml:space="preserve">Provoz zařízení staveniště </t>
  </si>
  <si>
    <t>005 12-1030.R</t>
  </si>
  <si>
    <t>Odstranění zařízení staveniště</t>
  </si>
  <si>
    <t>005124020R</t>
  </si>
  <si>
    <t>Doprava materiálu</t>
  </si>
  <si>
    <t>005124030R</t>
  </si>
  <si>
    <t>Doprava mimostaveništní</t>
  </si>
  <si>
    <t>005124040R</t>
  </si>
  <si>
    <t>Náklady spojené se stavebním záborem</t>
  </si>
  <si>
    <t/>
  </si>
  <si>
    <t>END</t>
  </si>
  <si>
    <t>784</t>
  </si>
  <si>
    <t>Malby</t>
  </si>
  <si>
    <t>784191101R00</t>
  </si>
  <si>
    <t>Penetrace podkladu univerzální Primalex 1x</t>
  </si>
  <si>
    <t>784195212R00</t>
  </si>
  <si>
    <t>Malba Primalex Plus, bílá, bez penetrace, 2 x - malba vnitřních stěn kolem vybouraných oken</t>
  </si>
  <si>
    <t>Petr Strnad, tel. 774 019 594, petrstrnad@email.cz</t>
  </si>
  <si>
    <t>Montáž výztužné sítě(perlinky)do stěrky-vněj.stěny, včetně výztužné sítě a stěrkového tmelu, vč. Rohů a apu lišt</t>
  </si>
  <si>
    <t>Cena neobsahuje náklady na montáž a pořízení nového kotle a expanzní nádoby, předpoklad zachování stávajícího systému, pouze napojení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</si>
</sst>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0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CC"/>
      <name val="Arial CE"/>
      <family val="0"/>
    </font>
    <font>
      <sz val="8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2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4" xfId="0" applyNumberFormat="1" applyFont="1" applyFill="1" applyBorder="1" applyAlignment="1">
      <alignment horizontal="center" vertical="center" wrapText="1" shrinkToFit="1"/>
    </xf>
    <xf numFmtId="3" fontId="3" fillId="33" borderId="35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33" xfId="0" applyNumberFormat="1" applyBorder="1" applyAlignment="1">
      <alignment shrinkToFit="1"/>
    </xf>
    <xf numFmtId="3" fontId="50" fillId="22" borderId="15" xfId="0" applyNumberFormat="1" applyFont="1" applyFill="1" applyBorder="1" applyAlignment="1">
      <alignment wrapText="1" shrinkToFit="1"/>
    </xf>
    <xf numFmtId="3" fontId="50" fillId="22" borderId="15" xfId="0" applyNumberFormat="1" applyFont="1" applyFill="1" applyBorder="1" applyAlignment="1">
      <alignment shrinkToFit="1"/>
    </xf>
    <xf numFmtId="3" fontId="0" fillId="22" borderId="29" xfId="0" applyNumberFormat="1" applyFill="1" applyBorder="1" applyAlignment="1">
      <alignment shrinkToFit="1"/>
    </xf>
    <xf numFmtId="0" fontId="4" fillId="33" borderId="36" xfId="0" applyFont="1" applyFill="1" applyBorder="1" applyAlignment="1">
      <alignment horizontal="left" vertical="center" indent="1"/>
    </xf>
    <xf numFmtId="0" fontId="5" fillId="33" borderId="37" xfId="0" applyFon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4" fontId="4" fillId="33" borderId="37" xfId="0" applyNumberFormat="1" applyFont="1" applyFill="1" applyBorder="1" applyAlignment="1">
      <alignment horizontal="left" vertical="center"/>
    </xf>
    <xf numFmtId="49" fontId="0" fillId="33" borderId="38" xfId="0" applyNumberFormat="1" applyFill="1" applyBorder="1" applyAlignment="1">
      <alignment horizontal="left" vertical="center"/>
    </xf>
    <xf numFmtId="0" fontId="0" fillId="33" borderId="37" xfId="0" applyFill="1" applyBorder="1" applyAlignment="1">
      <alignment/>
    </xf>
    <xf numFmtId="49" fontId="5" fillId="33" borderId="38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0" fontId="12" fillId="33" borderId="34" xfId="0" applyFont="1" applyFill="1" applyBorder="1" applyAlignment="1">
      <alignment horizontal="center"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3" fillId="22" borderId="40" xfId="0" applyNumberFormat="1" applyFont="1" applyFill="1" applyBorder="1" applyAlignment="1">
      <alignment horizontal="center"/>
    </xf>
    <xf numFmtId="4" fontId="3" fillId="22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5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4" xfId="0" applyFill="1" applyBorder="1" applyAlignment="1">
      <alignment/>
    </xf>
    <xf numFmtId="49" fontId="0" fillId="33" borderId="34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4" fontId="13" fillId="0" borderId="39" xfId="0" applyNumberFormat="1" applyFont="1" applyBorder="1" applyAlignment="1">
      <alignment vertical="top" shrinkToFit="1"/>
    </xf>
    <xf numFmtId="174" fontId="14" fillId="0" borderId="39" xfId="0" applyNumberFormat="1" applyFont="1" applyBorder="1" applyAlignment="1">
      <alignment vertical="top" wrapText="1" shrinkToFit="1"/>
    </xf>
    <xf numFmtId="174" fontId="0" fillId="33" borderId="40" xfId="0" applyNumberFormat="1" applyFill="1" applyBorder="1" applyAlignment="1">
      <alignment vertical="top" shrinkToFit="1"/>
    </xf>
    <xf numFmtId="4" fontId="13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51" xfId="0" applyFont="1" applyBorder="1" applyAlignment="1">
      <alignment vertical="top" shrinkToFit="1"/>
    </xf>
    <xf numFmtId="174" fontId="13" fillId="0" borderId="40" xfId="0" applyNumberFormat="1" applyFont="1" applyBorder="1" applyAlignment="1">
      <alignment vertical="top" shrinkToFit="1"/>
    </xf>
    <xf numFmtId="4" fontId="13" fillId="0" borderId="40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13" fillId="0" borderId="39" xfId="0" applyNumberFormat="1" applyFont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3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33" borderId="17" xfId="0" applyFill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0" fillId="33" borderId="51" xfId="0" applyFill="1" applyBorder="1" applyAlignment="1">
      <alignment vertical="top" shrinkToFit="1"/>
    </xf>
    <xf numFmtId="174" fontId="0" fillId="33" borderId="40" xfId="0" applyNumberFormat="1" applyFill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40" xfId="0" applyNumberForma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/>
    </xf>
    <xf numFmtId="0" fontId="51" fillId="0" borderId="39" xfId="0" applyNumberFormat="1" applyFont="1" applyBorder="1" applyAlignment="1">
      <alignment horizontal="left" vertical="top" wrapText="1"/>
    </xf>
    <xf numFmtId="0" fontId="3" fillId="34" borderId="0" xfId="0" applyFont="1" applyFill="1" applyAlignment="1">
      <alignment horizontal="left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2" borderId="40" xfId="0" applyNumberFormat="1" applyFont="1" applyFill="1" applyBorder="1" applyAlignment="1">
      <alignment/>
    </xf>
    <xf numFmtId="4" fontId="3" fillId="0" borderId="28" xfId="0" applyNumberFormat="1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50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2" borderId="32" xfId="0" applyNumberFormat="1" applyFill="1" applyBorder="1" applyAlignment="1">
      <alignment/>
    </xf>
    <xf numFmtId="3" fontId="0" fillId="22" borderId="18" xfId="0" applyNumberFormat="1" applyFill="1" applyBorder="1" applyAlignment="1">
      <alignment/>
    </xf>
    <xf numFmtId="0" fontId="12" fillId="33" borderId="34" xfId="0" applyFont="1" applyFill="1" applyBorder="1" applyAlignment="1">
      <alignment horizontal="center" vertical="center" wrapText="1"/>
    </xf>
    <xf numFmtId="4" fontId="3" fillId="0" borderId="34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7" xfId="0" applyNumberFormat="1" applyFont="1" applyFill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7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0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37</v>
      </c>
    </row>
    <row r="2" spans="1:7" ht="57.75" customHeight="1">
      <c r="A2" s="205" t="s">
        <v>38</v>
      </c>
      <c r="B2" s="205"/>
      <c r="C2" s="205"/>
      <c r="D2" s="205"/>
      <c r="E2" s="205"/>
      <c r="F2" s="205"/>
      <c r="G2" s="205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9"/>
  <sheetViews>
    <sheetView showGridLines="0" zoomScaleSheetLayoutView="75" workbookViewId="0" topLeftCell="B1">
      <selection activeCell="N17" sqref="N17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2" t="s">
        <v>35</v>
      </c>
      <c r="B1" s="239" t="s">
        <v>41</v>
      </c>
      <c r="C1" s="240"/>
      <c r="D1" s="240"/>
      <c r="E1" s="240"/>
      <c r="F1" s="240"/>
      <c r="G1" s="240"/>
      <c r="H1" s="240"/>
      <c r="I1" s="240"/>
      <c r="J1" s="241"/>
    </row>
    <row r="2" spans="1:15" ht="23.25" customHeight="1">
      <c r="A2" s="4"/>
      <c r="B2" s="80" t="s">
        <v>39</v>
      </c>
      <c r="C2" s="81"/>
      <c r="D2" s="224" t="s">
        <v>45</v>
      </c>
      <c r="E2" s="225"/>
      <c r="F2" s="225"/>
      <c r="G2" s="225"/>
      <c r="H2" s="225"/>
      <c r="I2" s="225"/>
      <c r="J2" s="226"/>
      <c r="O2" s="2"/>
    </row>
    <row r="3" spans="1:10" ht="23.25" customHeight="1">
      <c r="A3" s="4"/>
      <c r="B3" s="82" t="s">
        <v>44</v>
      </c>
      <c r="C3" s="83"/>
      <c r="D3" s="252" t="s">
        <v>42</v>
      </c>
      <c r="E3" s="253"/>
      <c r="F3" s="253"/>
      <c r="G3" s="253"/>
      <c r="H3" s="253"/>
      <c r="I3" s="253"/>
      <c r="J3" s="254"/>
    </row>
    <row r="4" spans="1:10" ht="23.25" customHeight="1" hidden="1">
      <c r="A4" s="4"/>
      <c r="B4" s="84" t="s">
        <v>43</v>
      </c>
      <c r="C4" s="85"/>
      <c r="D4" s="86"/>
      <c r="E4" s="86"/>
      <c r="F4" s="87"/>
      <c r="G4" s="88"/>
      <c r="H4" s="87"/>
      <c r="I4" s="88"/>
      <c r="J4" s="89"/>
    </row>
    <row r="5" spans="1:10" ht="24" customHeight="1">
      <c r="A5" s="4"/>
      <c r="B5" s="47" t="s">
        <v>21</v>
      </c>
      <c r="C5" s="5"/>
      <c r="D5" s="90" t="s">
        <v>46</v>
      </c>
      <c r="E5" s="26"/>
      <c r="F5" s="26"/>
      <c r="G5" s="26"/>
      <c r="H5" s="28" t="s">
        <v>32</v>
      </c>
      <c r="I5" s="90"/>
      <c r="J5" s="11"/>
    </row>
    <row r="6" spans="1:10" ht="15.75" customHeight="1">
      <c r="A6" s="4"/>
      <c r="B6" s="41"/>
      <c r="C6" s="26"/>
      <c r="D6" s="90" t="s">
        <v>47</v>
      </c>
      <c r="E6" s="26"/>
      <c r="F6" s="26"/>
      <c r="G6" s="26"/>
      <c r="H6" s="28" t="s">
        <v>33</v>
      </c>
      <c r="I6" s="90"/>
      <c r="J6" s="11"/>
    </row>
    <row r="7" spans="1:10" ht="15.75" customHeight="1">
      <c r="A7" s="4"/>
      <c r="B7" s="42"/>
      <c r="C7" s="91" t="s">
        <v>49</v>
      </c>
      <c r="D7" s="79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32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33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31"/>
      <c r="E11" s="231"/>
      <c r="F11" s="231"/>
      <c r="G11" s="231"/>
      <c r="H11" s="28" t="s">
        <v>32</v>
      </c>
      <c r="I11" s="90"/>
      <c r="J11" s="11"/>
    </row>
    <row r="12" spans="1:10" ht="15.75" customHeight="1">
      <c r="A12" s="4"/>
      <c r="B12" s="41"/>
      <c r="C12" s="26"/>
      <c r="D12" s="250"/>
      <c r="E12" s="250"/>
      <c r="F12" s="250"/>
      <c r="G12" s="250"/>
      <c r="H12" s="28" t="s">
        <v>33</v>
      </c>
      <c r="I12" s="90"/>
      <c r="J12" s="11"/>
    </row>
    <row r="13" spans="1:10" ht="15.75" customHeight="1">
      <c r="A13" s="4"/>
      <c r="B13" s="42"/>
      <c r="C13" s="91"/>
      <c r="D13" s="251"/>
      <c r="E13" s="251"/>
      <c r="F13" s="251"/>
      <c r="G13" s="251"/>
      <c r="H13" s="29"/>
      <c r="I13" s="34"/>
      <c r="J13" s="51"/>
    </row>
    <row r="14" spans="1:10" ht="24" customHeight="1">
      <c r="A14" s="4"/>
      <c r="B14" s="66" t="s">
        <v>20</v>
      </c>
      <c r="C14" s="67"/>
      <c r="D14" s="203" t="s">
        <v>356</v>
      </c>
      <c r="E14" s="68"/>
      <c r="F14" s="68"/>
      <c r="G14" s="68"/>
      <c r="H14" s="69"/>
      <c r="I14" s="68"/>
      <c r="J14" s="70"/>
    </row>
    <row r="15" spans="1:10" ht="32.25" customHeight="1">
      <c r="A15" s="4"/>
      <c r="B15" s="52" t="s">
        <v>30</v>
      </c>
      <c r="C15" s="71"/>
      <c r="D15" s="53"/>
      <c r="E15" s="230"/>
      <c r="F15" s="230"/>
      <c r="G15" s="248"/>
      <c r="H15" s="248"/>
      <c r="I15" s="248" t="s">
        <v>27</v>
      </c>
      <c r="J15" s="249"/>
    </row>
    <row r="16" spans="1:10" ht="23.25" customHeight="1">
      <c r="A16" s="143" t="s">
        <v>22</v>
      </c>
      <c r="B16" s="144" t="s">
        <v>22</v>
      </c>
      <c r="C16" s="58"/>
      <c r="D16" s="59"/>
      <c r="E16" s="227"/>
      <c r="F16" s="228"/>
      <c r="G16" s="227"/>
      <c r="H16" s="228"/>
      <c r="I16" s="227">
        <f>SUM(I47:J56)</f>
        <v>0</v>
      </c>
      <c r="J16" s="229"/>
    </row>
    <row r="17" spans="1:10" ht="23.25" customHeight="1">
      <c r="A17" s="143" t="s">
        <v>23</v>
      </c>
      <c r="B17" s="144" t="s">
        <v>23</v>
      </c>
      <c r="C17" s="58"/>
      <c r="D17" s="59"/>
      <c r="E17" s="227"/>
      <c r="F17" s="228"/>
      <c r="G17" s="227"/>
      <c r="H17" s="228"/>
      <c r="I17" s="227">
        <f>SUM(I57:J63)</f>
        <v>0</v>
      </c>
      <c r="J17" s="229"/>
    </row>
    <row r="18" spans="1:10" ht="23.25" customHeight="1">
      <c r="A18" s="143" t="s">
        <v>24</v>
      </c>
      <c r="B18" s="144" t="s">
        <v>24</v>
      </c>
      <c r="C18" s="58"/>
      <c r="D18" s="59"/>
      <c r="E18" s="227"/>
      <c r="F18" s="228"/>
      <c r="G18" s="227"/>
      <c r="H18" s="228"/>
      <c r="I18" s="227">
        <f>I64</f>
        <v>0</v>
      </c>
      <c r="J18" s="229"/>
    </row>
    <row r="19" spans="1:10" ht="23.25" customHeight="1">
      <c r="A19" s="143" t="s">
        <v>89</v>
      </c>
      <c r="B19" s="144" t="s">
        <v>25</v>
      </c>
      <c r="C19" s="58"/>
      <c r="D19" s="59"/>
      <c r="E19" s="227"/>
      <c r="F19" s="228"/>
      <c r="G19" s="227"/>
      <c r="H19" s="228"/>
      <c r="I19" s="227">
        <f>I65</f>
        <v>0</v>
      </c>
      <c r="J19" s="229"/>
    </row>
    <row r="20" spans="1:10" ht="23.25" customHeight="1">
      <c r="A20" s="143" t="s">
        <v>90</v>
      </c>
      <c r="B20" s="144" t="s">
        <v>26</v>
      </c>
      <c r="C20" s="58"/>
      <c r="D20" s="59"/>
      <c r="E20" s="227"/>
      <c r="F20" s="228"/>
      <c r="G20" s="227"/>
      <c r="H20" s="228"/>
      <c r="I20" s="227">
        <v>0</v>
      </c>
      <c r="J20" s="229"/>
    </row>
    <row r="21" spans="1:10" ht="23.25" customHeight="1">
      <c r="A21" s="4"/>
      <c r="B21" s="73" t="s">
        <v>27</v>
      </c>
      <c r="C21" s="74"/>
      <c r="D21" s="75"/>
      <c r="E21" s="237"/>
      <c r="F21" s="246"/>
      <c r="G21" s="237"/>
      <c r="H21" s="246"/>
      <c r="I21" s="237">
        <f>SUM(I16:J20)</f>
        <v>0</v>
      </c>
      <c r="J21" s="238"/>
    </row>
    <row r="22" spans="1:10" ht="33" customHeight="1">
      <c r="A22" s="4"/>
      <c r="B22" s="65" t="s">
        <v>31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35">
        <v>0</v>
      </c>
      <c r="H23" s="236"/>
      <c r="I23" s="236"/>
      <c r="J23" s="62" t="str">
        <f aca="true" t="shared" si="0" ref="J23:J28">Mena</f>
        <v>CZK</v>
      </c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3">
        <v>0</v>
      </c>
      <c r="H24" s="234"/>
      <c r="I24" s="234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21</v>
      </c>
      <c r="F25" s="61" t="s">
        <v>0</v>
      </c>
      <c r="G25" s="235">
        <f>I21*0.21</f>
        <v>0</v>
      </c>
      <c r="H25" s="236"/>
      <c r="I25" s="236"/>
      <c r="J25" s="62" t="str">
        <f t="shared" si="0"/>
        <v>CZK</v>
      </c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42">
        <v>0</v>
      </c>
      <c r="H26" s="243"/>
      <c r="I26" s="243"/>
      <c r="J26" s="56" t="str">
        <f t="shared" si="0"/>
        <v>CZK</v>
      </c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244">
        <v>0.270000000018626</v>
      </c>
      <c r="H27" s="244"/>
      <c r="I27" s="244"/>
      <c r="J27" s="63" t="str">
        <f t="shared" si="0"/>
        <v>CZK</v>
      </c>
    </row>
    <row r="28" spans="1:10" ht="27.75" customHeight="1" thickBot="1">
      <c r="A28" s="4"/>
      <c r="B28" s="113" t="s">
        <v>34</v>
      </c>
      <c r="C28" s="114"/>
      <c r="D28" s="114"/>
      <c r="E28" s="115"/>
      <c r="F28" s="116"/>
      <c r="G28" s="245">
        <f>I21+ZakladDPHZakl</f>
        <v>0</v>
      </c>
      <c r="H28" s="247"/>
      <c r="I28" s="247"/>
      <c r="J28" s="117" t="str">
        <f t="shared" si="0"/>
        <v>CZK</v>
      </c>
    </row>
    <row r="29" spans="1:10" ht="27.75" customHeight="1" hidden="1" thickBot="1">
      <c r="A29" s="4"/>
      <c r="B29" s="113" t="s">
        <v>34</v>
      </c>
      <c r="C29" s="118"/>
      <c r="D29" s="118"/>
      <c r="E29" s="118"/>
      <c r="F29" s="118"/>
      <c r="G29" s="245">
        <v>910498</v>
      </c>
      <c r="H29" s="245"/>
      <c r="I29" s="245"/>
      <c r="J29" s="119" t="s">
        <v>52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44676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32" t="s">
        <v>2</v>
      </c>
      <c r="E35" s="232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6" t="s">
        <v>15</v>
      </c>
      <c r="C37" s="3"/>
      <c r="D37" s="3"/>
      <c r="E37" s="3"/>
      <c r="F37" s="102"/>
      <c r="G37" s="102"/>
      <c r="H37" s="102"/>
      <c r="I37" s="102"/>
      <c r="J37" s="3"/>
    </row>
    <row r="38" spans="1:10" ht="25.5" customHeight="1" hidden="1">
      <c r="A38" s="94" t="s">
        <v>36</v>
      </c>
      <c r="B38" s="96" t="s">
        <v>16</v>
      </c>
      <c r="C38" s="97" t="s">
        <v>5</v>
      </c>
      <c r="D38" s="98"/>
      <c r="E38" s="98"/>
      <c r="F38" s="103" t="str">
        <f>B23</f>
        <v>Základ pro sníženou DPH</v>
      </c>
      <c r="G38" s="103" t="str">
        <f>B25</f>
        <v>Základ pro základní DPH</v>
      </c>
      <c r="H38" s="104" t="s">
        <v>17</v>
      </c>
      <c r="I38" s="105" t="s">
        <v>1</v>
      </c>
      <c r="J38" s="99" t="s">
        <v>0</v>
      </c>
    </row>
    <row r="39" spans="1:10" ht="25.5" customHeight="1" hidden="1">
      <c r="A39" s="94">
        <v>1</v>
      </c>
      <c r="B39" s="100" t="s">
        <v>50</v>
      </c>
      <c r="C39" s="216" t="s">
        <v>45</v>
      </c>
      <c r="D39" s="217"/>
      <c r="E39" s="217"/>
      <c r="F39" s="106">
        <v>0</v>
      </c>
      <c r="G39" s="107">
        <v>0</v>
      </c>
      <c r="H39" s="108"/>
      <c r="I39" s="109">
        <v>910497.73</v>
      </c>
      <c r="J39" s="101">
        <f>IF(CenaCelkemVypocet=0,"",I39/CenaCelkemVypocet*100)</f>
        <v>100</v>
      </c>
    </row>
    <row r="40" spans="1:10" ht="25.5" customHeight="1" hidden="1">
      <c r="A40" s="94"/>
      <c r="B40" s="218" t="s">
        <v>51</v>
      </c>
      <c r="C40" s="219"/>
      <c r="D40" s="219"/>
      <c r="E40" s="219"/>
      <c r="F40" s="110">
        <f>SUMIF(A39:A39,"=1",F39:F39)</f>
        <v>0</v>
      </c>
      <c r="G40" s="111">
        <f>SUMIF(A39:A39,"=1",G39:G39)</f>
        <v>0</v>
      </c>
      <c r="H40" s="111">
        <f>SUMIF(A39:A39,"=1",H39:H39)</f>
        <v>0</v>
      </c>
      <c r="I40" s="112">
        <f>SUMIF(A39:A39,"=1",I39:I39)</f>
        <v>910497.73</v>
      </c>
      <c r="J40" s="95">
        <f>SUMIF(A39:A39,"=1",J39:J39)</f>
        <v>100</v>
      </c>
    </row>
    <row r="44" ht="15.75">
      <c r="B44" s="120" t="s">
        <v>53</v>
      </c>
    </row>
    <row r="46" spans="1:10" ht="25.5" customHeight="1">
      <c r="A46" s="121"/>
      <c r="B46" s="127" t="s">
        <v>16</v>
      </c>
      <c r="C46" s="127" t="s">
        <v>5</v>
      </c>
      <c r="D46" s="128"/>
      <c r="E46" s="128"/>
      <c r="F46" s="131" t="s">
        <v>54</v>
      </c>
      <c r="G46" s="131"/>
      <c r="H46" s="131"/>
      <c r="I46" s="220" t="s">
        <v>27</v>
      </c>
      <c r="J46" s="220"/>
    </row>
    <row r="47" spans="1:10" ht="25.5" customHeight="1">
      <c r="A47" s="122"/>
      <c r="B47" s="133" t="s">
        <v>55</v>
      </c>
      <c r="C47" s="222" t="s">
        <v>56</v>
      </c>
      <c r="D47" s="223"/>
      <c r="E47" s="223"/>
      <c r="F47" s="137" t="s">
        <v>22</v>
      </c>
      <c r="G47" s="134"/>
      <c r="H47" s="134"/>
      <c r="I47" s="221">
        <f>'Rozpočet Pol'!G8</f>
        <v>0</v>
      </c>
      <c r="J47" s="221"/>
    </row>
    <row r="48" spans="1:10" ht="25.5" customHeight="1">
      <c r="A48" s="122"/>
      <c r="B48" s="125" t="s">
        <v>57</v>
      </c>
      <c r="C48" s="212" t="s">
        <v>58</v>
      </c>
      <c r="D48" s="213"/>
      <c r="E48" s="213"/>
      <c r="F48" s="138" t="s">
        <v>22</v>
      </c>
      <c r="G48" s="132"/>
      <c r="H48" s="132"/>
      <c r="I48" s="215">
        <f>'Rozpočet Pol'!G16</f>
        <v>0</v>
      </c>
      <c r="J48" s="215"/>
    </row>
    <row r="49" spans="1:10" ht="25.5" customHeight="1">
      <c r="A49" s="122"/>
      <c r="B49" s="125" t="s">
        <v>59</v>
      </c>
      <c r="C49" s="212" t="s">
        <v>60</v>
      </c>
      <c r="D49" s="213"/>
      <c r="E49" s="213"/>
      <c r="F49" s="138" t="s">
        <v>22</v>
      </c>
      <c r="G49" s="132"/>
      <c r="H49" s="132"/>
      <c r="I49" s="215">
        <f>'Rozpočet Pol'!G19</f>
        <v>0</v>
      </c>
      <c r="J49" s="215"/>
    </row>
    <row r="50" spans="1:10" ht="25.5" customHeight="1">
      <c r="A50" s="122"/>
      <c r="B50" s="125" t="s">
        <v>61</v>
      </c>
      <c r="C50" s="212" t="s">
        <v>62</v>
      </c>
      <c r="D50" s="213"/>
      <c r="E50" s="213"/>
      <c r="F50" s="138" t="s">
        <v>22</v>
      </c>
      <c r="G50" s="132"/>
      <c r="H50" s="132"/>
      <c r="I50" s="215">
        <f>'Rozpočet Pol'!G22</f>
        <v>0</v>
      </c>
      <c r="J50" s="215"/>
    </row>
    <row r="51" spans="1:10" ht="25.5" customHeight="1">
      <c r="A51" s="122"/>
      <c r="B51" s="125" t="s">
        <v>63</v>
      </c>
      <c r="C51" s="212" t="s">
        <v>64</v>
      </c>
      <c r="D51" s="213"/>
      <c r="E51" s="213"/>
      <c r="F51" s="138" t="s">
        <v>22</v>
      </c>
      <c r="G51" s="132"/>
      <c r="H51" s="132"/>
      <c r="I51" s="215">
        <f>'Rozpočet Pol'!G24</f>
        <v>0</v>
      </c>
      <c r="J51" s="215"/>
    </row>
    <row r="52" spans="1:10" ht="25.5" customHeight="1">
      <c r="A52" s="122"/>
      <c r="B52" s="125" t="s">
        <v>65</v>
      </c>
      <c r="C52" s="212" t="s">
        <v>66</v>
      </c>
      <c r="D52" s="213"/>
      <c r="E52" s="213"/>
      <c r="F52" s="138" t="s">
        <v>22</v>
      </c>
      <c r="G52" s="132"/>
      <c r="H52" s="132"/>
      <c r="I52" s="215">
        <f>'Rozpočet Pol'!G43</f>
        <v>0</v>
      </c>
      <c r="J52" s="215"/>
    </row>
    <row r="53" spans="1:10" ht="25.5" customHeight="1">
      <c r="A53" s="122"/>
      <c r="B53" s="125" t="s">
        <v>67</v>
      </c>
      <c r="C53" s="212" t="s">
        <v>68</v>
      </c>
      <c r="D53" s="213"/>
      <c r="E53" s="213"/>
      <c r="F53" s="138" t="s">
        <v>22</v>
      </c>
      <c r="G53" s="132"/>
      <c r="H53" s="132"/>
      <c r="I53" s="215">
        <f>'Rozpočet Pol'!G47</f>
        <v>0</v>
      </c>
      <c r="J53" s="215"/>
    </row>
    <row r="54" spans="1:10" ht="25.5" customHeight="1">
      <c r="A54" s="122"/>
      <c r="B54" s="125" t="s">
        <v>69</v>
      </c>
      <c r="C54" s="212" t="s">
        <v>70</v>
      </c>
      <c r="D54" s="213"/>
      <c r="E54" s="213"/>
      <c r="F54" s="138" t="s">
        <v>22</v>
      </c>
      <c r="G54" s="132"/>
      <c r="H54" s="132"/>
      <c r="I54" s="215">
        <f>'Rozpočet Pol'!G56</f>
        <v>0</v>
      </c>
      <c r="J54" s="215"/>
    </row>
    <row r="55" spans="1:10" ht="25.5" customHeight="1">
      <c r="A55" s="122"/>
      <c r="B55" s="125" t="s">
        <v>71</v>
      </c>
      <c r="C55" s="212" t="s">
        <v>72</v>
      </c>
      <c r="D55" s="213"/>
      <c r="E55" s="213"/>
      <c r="F55" s="138" t="s">
        <v>22</v>
      </c>
      <c r="G55" s="132"/>
      <c r="H55" s="132"/>
      <c r="I55" s="215">
        <f>'Rozpočet Pol'!G64</f>
        <v>0</v>
      </c>
      <c r="J55" s="215"/>
    </row>
    <row r="56" spans="1:10" ht="25.5" customHeight="1">
      <c r="A56" s="122"/>
      <c r="B56" s="125" t="s">
        <v>73</v>
      </c>
      <c r="C56" s="212" t="s">
        <v>74</v>
      </c>
      <c r="D56" s="213"/>
      <c r="E56" s="213"/>
      <c r="F56" s="138" t="s">
        <v>22</v>
      </c>
      <c r="G56" s="132"/>
      <c r="H56" s="132"/>
      <c r="I56" s="215">
        <f>'Rozpočet Pol'!G73</f>
        <v>0</v>
      </c>
      <c r="J56" s="215"/>
    </row>
    <row r="57" spans="1:10" ht="25.5" customHeight="1">
      <c r="A57" s="122"/>
      <c r="B57" s="125" t="s">
        <v>75</v>
      </c>
      <c r="C57" s="212" t="s">
        <v>76</v>
      </c>
      <c r="D57" s="213"/>
      <c r="E57" s="213"/>
      <c r="F57" s="138" t="s">
        <v>23</v>
      </c>
      <c r="G57" s="132"/>
      <c r="H57" s="132"/>
      <c r="I57" s="215">
        <f>'Rozpočet Pol'!G75</f>
        <v>0</v>
      </c>
      <c r="J57" s="215"/>
    </row>
    <row r="58" spans="1:10" ht="25.5" customHeight="1">
      <c r="A58" s="122"/>
      <c r="B58" s="125" t="s">
        <v>77</v>
      </c>
      <c r="C58" s="212" t="s">
        <v>78</v>
      </c>
      <c r="D58" s="213"/>
      <c r="E58" s="213"/>
      <c r="F58" s="138" t="s">
        <v>23</v>
      </c>
      <c r="G58" s="132"/>
      <c r="H58" s="132"/>
      <c r="I58" s="215">
        <f>'Rozpočet Pol'!G83</f>
        <v>0</v>
      </c>
      <c r="J58" s="215"/>
    </row>
    <row r="59" spans="1:10" ht="25.5" customHeight="1">
      <c r="A59" s="122"/>
      <c r="B59" s="125" t="s">
        <v>79</v>
      </c>
      <c r="C59" s="212" t="s">
        <v>80</v>
      </c>
      <c r="D59" s="213"/>
      <c r="E59" s="213"/>
      <c r="F59" s="138" t="s">
        <v>23</v>
      </c>
      <c r="G59" s="132"/>
      <c r="H59" s="132"/>
      <c r="I59" s="215">
        <f>'Rozpočet Pol'!G85</f>
        <v>0</v>
      </c>
      <c r="J59" s="215"/>
    </row>
    <row r="60" spans="1:10" ht="25.5" customHeight="1">
      <c r="A60" s="122"/>
      <c r="B60" s="125" t="s">
        <v>81</v>
      </c>
      <c r="C60" s="212" t="s">
        <v>82</v>
      </c>
      <c r="D60" s="213"/>
      <c r="E60" s="213"/>
      <c r="F60" s="138" t="s">
        <v>23</v>
      </c>
      <c r="G60" s="132"/>
      <c r="H60" s="132"/>
      <c r="I60" s="215">
        <f>'Rozpočet Pol'!G96</f>
        <v>0</v>
      </c>
      <c r="J60" s="215"/>
    </row>
    <row r="61" spans="1:10" ht="25.5" customHeight="1">
      <c r="A61" s="122"/>
      <c r="B61" s="125" t="s">
        <v>83</v>
      </c>
      <c r="C61" s="212" t="s">
        <v>84</v>
      </c>
      <c r="D61" s="213"/>
      <c r="E61" s="213"/>
      <c r="F61" s="138" t="s">
        <v>23</v>
      </c>
      <c r="G61" s="132"/>
      <c r="H61" s="132"/>
      <c r="I61" s="215">
        <f>'Rozpočet Pol'!G105</f>
        <v>0</v>
      </c>
      <c r="J61" s="215"/>
    </row>
    <row r="62" spans="1:10" ht="25.5" customHeight="1">
      <c r="A62" s="122"/>
      <c r="B62" s="125" t="s">
        <v>85</v>
      </c>
      <c r="C62" s="212" t="s">
        <v>86</v>
      </c>
      <c r="D62" s="213"/>
      <c r="E62" s="213"/>
      <c r="F62" s="138" t="s">
        <v>23</v>
      </c>
      <c r="G62" s="132"/>
      <c r="H62" s="132"/>
      <c r="I62" s="215">
        <f>'Rozpočet Pol'!G119</f>
        <v>0</v>
      </c>
      <c r="J62" s="215"/>
    </row>
    <row r="63" spans="1:10" ht="25.5" customHeight="1">
      <c r="A63" s="122"/>
      <c r="B63" s="125" t="s">
        <v>350</v>
      </c>
      <c r="C63" s="124" t="s">
        <v>351</v>
      </c>
      <c r="D63" s="126"/>
      <c r="E63" s="126"/>
      <c r="F63" s="138" t="s">
        <v>23</v>
      </c>
      <c r="G63" s="132"/>
      <c r="H63" s="132"/>
      <c r="I63" s="215">
        <f>'Rozpočet Pol'!G121</f>
        <v>0</v>
      </c>
      <c r="J63" s="215"/>
    </row>
    <row r="64" spans="1:10" ht="25.5" customHeight="1">
      <c r="A64" s="122"/>
      <c r="B64" s="125" t="s">
        <v>87</v>
      </c>
      <c r="C64" s="212" t="s">
        <v>88</v>
      </c>
      <c r="D64" s="213"/>
      <c r="E64" s="214"/>
      <c r="F64" s="138" t="s">
        <v>24</v>
      </c>
      <c r="G64" s="132"/>
      <c r="H64" s="132"/>
      <c r="I64" s="210">
        <f>'Rozpočet Pol'!G124</f>
        <v>0</v>
      </c>
      <c r="J64" s="211"/>
    </row>
    <row r="65" spans="1:10" ht="25.5" customHeight="1">
      <c r="A65" s="122"/>
      <c r="B65" s="135" t="s">
        <v>89</v>
      </c>
      <c r="C65" s="207" t="s">
        <v>25</v>
      </c>
      <c r="D65" s="208"/>
      <c r="E65" s="208"/>
      <c r="F65" s="139" t="s">
        <v>89</v>
      </c>
      <c r="G65" s="136"/>
      <c r="H65" s="136"/>
      <c r="I65" s="206">
        <f>'Rozpočet Pol'!G143</f>
        <v>0</v>
      </c>
      <c r="J65" s="206"/>
    </row>
    <row r="66" spans="1:10" ht="25.5" customHeight="1">
      <c r="A66" s="123"/>
      <c r="B66" s="129" t="s">
        <v>1</v>
      </c>
      <c r="C66" s="129"/>
      <c r="D66" s="130"/>
      <c r="E66" s="130"/>
      <c r="F66" s="140"/>
      <c r="G66" s="141"/>
      <c r="H66" s="141"/>
      <c r="I66" s="209">
        <f>SUM(I47:I65)</f>
        <v>0</v>
      </c>
      <c r="J66" s="209"/>
    </row>
    <row r="67" spans="6:10" ht="12.75">
      <c r="F67" s="142"/>
      <c r="G67" s="93"/>
      <c r="H67" s="142"/>
      <c r="I67" s="93"/>
      <c r="J67" s="93"/>
    </row>
    <row r="68" spans="6:10" ht="12.75">
      <c r="F68" s="142"/>
      <c r="G68" s="93"/>
      <c r="H68" s="142"/>
      <c r="I68" s="93"/>
      <c r="J68" s="93"/>
    </row>
    <row r="69" spans="6:10" ht="12.75">
      <c r="F69" s="142"/>
      <c r="G69" s="93"/>
      <c r="H69" s="142"/>
      <c r="I69" s="93"/>
      <c r="J69" s="93"/>
    </row>
  </sheetData>
  <sheetProtection/>
  <mergeCells count="76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I46:J46"/>
    <mergeCell ref="I47:J47"/>
    <mergeCell ref="C47:E47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61:J61"/>
    <mergeCell ref="C61:E61"/>
    <mergeCell ref="I62:J62"/>
    <mergeCell ref="C62:E62"/>
    <mergeCell ref="I58:J58"/>
    <mergeCell ref="C58:E58"/>
    <mergeCell ref="I59:J59"/>
    <mergeCell ref="C59:E59"/>
    <mergeCell ref="I60:J60"/>
    <mergeCell ref="C60:E60"/>
    <mergeCell ref="I65:J65"/>
    <mergeCell ref="C65:E65"/>
    <mergeCell ref="I66:J66"/>
    <mergeCell ref="I64:J64"/>
    <mergeCell ref="C64:E64"/>
    <mergeCell ref="I63:J6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5" t="s">
        <v>6</v>
      </c>
      <c r="B1" s="255"/>
      <c r="C1" s="256"/>
      <c r="D1" s="255"/>
      <c r="E1" s="255"/>
      <c r="F1" s="255"/>
      <c r="G1" s="255"/>
    </row>
    <row r="2" spans="1:7" ht="24.75" customHeight="1">
      <c r="A2" s="78" t="s">
        <v>40</v>
      </c>
      <c r="B2" s="77"/>
      <c r="C2" s="257"/>
      <c r="D2" s="257"/>
      <c r="E2" s="257"/>
      <c r="F2" s="257"/>
      <c r="G2" s="258"/>
    </row>
    <row r="3" spans="1:7" ht="24.75" customHeight="1" hidden="1">
      <c r="A3" s="78" t="s">
        <v>7</v>
      </c>
      <c r="B3" s="77"/>
      <c r="C3" s="257"/>
      <c r="D3" s="257"/>
      <c r="E3" s="257"/>
      <c r="F3" s="257"/>
      <c r="G3" s="258"/>
    </row>
    <row r="4" spans="1:7" ht="24.75" customHeight="1" hidden="1">
      <c r="A4" s="78" t="s">
        <v>8</v>
      </c>
      <c r="B4" s="77"/>
      <c r="C4" s="257"/>
      <c r="D4" s="257"/>
      <c r="E4" s="257"/>
      <c r="F4" s="257"/>
      <c r="G4" s="258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52"/>
  <sheetViews>
    <sheetView tabSelected="1" zoomScalePageLayoutView="0" workbookViewId="0" topLeftCell="A1">
      <selection activeCell="F9" sqref="F9"/>
    </sheetView>
  </sheetViews>
  <sheetFormatPr defaultColWidth="9.00390625" defaultRowHeight="12.75" outlineLevelRow="1"/>
  <cols>
    <col min="1" max="1" width="4.25390625" style="0" customWidth="1"/>
    <col min="2" max="2" width="14.375" style="92" customWidth="1"/>
    <col min="3" max="3" width="38.25390625" style="9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9" t="s">
        <v>6</v>
      </c>
      <c r="B1" s="259"/>
      <c r="C1" s="259"/>
      <c r="D1" s="259"/>
      <c r="E1" s="259"/>
      <c r="F1" s="259"/>
      <c r="G1" s="259"/>
      <c r="AE1" t="s">
        <v>92</v>
      </c>
    </row>
    <row r="2" spans="1:31" ht="24.75" customHeight="1">
      <c r="A2" s="147" t="s">
        <v>91</v>
      </c>
      <c r="B2" s="145"/>
      <c r="C2" s="260" t="s">
        <v>45</v>
      </c>
      <c r="D2" s="261"/>
      <c r="E2" s="261"/>
      <c r="F2" s="261"/>
      <c r="G2" s="262"/>
      <c r="AE2" t="s">
        <v>93</v>
      </c>
    </row>
    <row r="3" spans="1:31" ht="24.75" customHeight="1">
      <c r="A3" s="148" t="s">
        <v>7</v>
      </c>
      <c r="B3" s="146"/>
      <c r="C3" s="263" t="s">
        <v>42</v>
      </c>
      <c r="D3" s="264"/>
      <c r="E3" s="264"/>
      <c r="F3" s="264"/>
      <c r="G3" s="265"/>
      <c r="AE3" t="s">
        <v>94</v>
      </c>
    </row>
    <row r="4" spans="1:31" ht="24.75" customHeight="1" hidden="1">
      <c r="A4" s="148" t="s">
        <v>8</v>
      </c>
      <c r="B4" s="146"/>
      <c r="C4" s="263"/>
      <c r="D4" s="264"/>
      <c r="E4" s="264"/>
      <c r="F4" s="264"/>
      <c r="G4" s="265"/>
      <c r="AE4" t="s">
        <v>95</v>
      </c>
    </row>
    <row r="5" spans="1:31" ht="12.75" hidden="1">
      <c r="A5" s="149" t="s">
        <v>96</v>
      </c>
      <c r="B5" s="150"/>
      <c r="C5" s="151"/>
      <c r="D5" s="152"/>
      <c r="E5" s="152"/>
      <c r="F5" s="152"/>
      <c r="G5" s="153"/>
      <c r="AE5" t="s">
        <v>97</v>
      </c>
    </row>
    <row r="7" spans="1:21" ht="38.25">
      <c r="A7" s="158" t="s">
        <v>98</v>
      </c>
      <c r="B7" s="159" t="s">
        <v>99</v>
      </c>
      <c r="C7" s="159" t="s">
        <v>100</v>
      </c>
      <c r="D7" s="158" t="s">
        <v>101</v>
      </c>
      <c r="E7" s="158" t="s">
        <v>102</v>
      </c>
      <c r="F7" s="154" t="s">
        <v>103</v>
      </c>
      <c r="G7" s="176" t="s">
        <v>27</v>
      </c>
      <c r="H7" s="177" t="s">
        <v>28</v>
      </c>
      <c r="I7" s="177" t="s">
        <v>104</v>
      </c>
      <c r="J7" s="177" t="s">
        <v>29</v>
      </c>
      <c r="K7" s="177" t="s">
        <v>105</v>
      </c>
      <c r="L7" s="177" t="s">
        <v>106</v>
      </c>
      <c r="M7" s="177" t="s">
        <v>107</v>
      </c>
      <c r="N7" s="177" t="s">
        <v>108</v>
      </c>
      <c r="O7" s="177" t="s">
        <v>109</v>
      </c>
      <c r="P7" s="177" t="s">
        <v>110</v>
      </c>
      <c r="Q7" s="177" t="s">
        <v>111</v>
      </c>
      <c r="R7" s="177" t="s">
        <v>112</v>
      </c>
      <c r="S7" s="177" t="s">
        <v>113</v>
      </c>
      <c r="T7" s="177" t="s">
        <v>114</v>
      </c>
      <c r="U7" s="161" t="s">
        <v>115</v>
      </c>
    </row>
    <row r="8" spans="1:31" ht="12.75">
      <c r="A8" s="178" t="s">
        <v>116</v>
      </c>
      <c r="B8" s="179" t="s">
        <v>55</v>
      </c>
      <c r="C8" s="180" t="s">
        <v>56</v>
      </c>
      <c r="D8" s="181"/>
      <c r="E8" s="182"/>
      <c r="F8" s="183"/>
      <c r="G8" s="183">
        <f>SUMIF(AE9:AE15,"&lt;&gt;NOR",G9:G15)</f>
        <v>0</v>
      </c>
      <c r="H8" s="183"/>
      <c r="I8" s="183">
        <f>SUM(I9:I15)</f>
        <v>0</v>
      </c>
      <c r="J8" s="183"/>
      <c r="K8" s="183">
        <f>SUM(K9:K15)</f>
        <v>50210.02</v>
      </c>
      <c r="L8" s="183"/>
      <c r="M8" s="183">
        <f>SUM(M9:M15)</f>
        <v>0</v>
      </c>
      <c r="N8" s="160"/>
      <c r="O8" s="160">
        <f>SUM(O9:O15)</f>
        <v>0</v>
      </c>
      <c r="P8" s="160"/>
      <c r="Q8" s="160">
        <f>SUM(Q9:Q15)</f>
        <v>5.13675</v>
      </c>
      <c r="R8" s="160"/>
      <c r="S8" s="160"/>
      <c r="T8" s="178"/>
      <c r="U8" s="160">
        <f>SUM(U9:U15)</f>
        <v>133.27999999999997</v>
      </c>
      <c r="AE8" t="s">
        <v>117</v>
      </c>
    </row>
    <row r="9" spans="1:60" ht="12.75" outlineLevel="1">
      <c r="A9" s="156">
        <v>1</v>
      </c>
      <c r="B9" s="162" t="s">
        <v>118</v>
      </c>
      <c r="C9" s="191" t="s">
        <v>119</v>
      </c>
      <c r="D9" s="164" t="s">
        <v>120</v>
      </c>
      <c r="E9" s="171">
        <v>22.83</v>
      </c>
      <c r="F9" s="174"/>
      <c r="G9" s="174">
        <f>E9*F9</f>
        <v>0</v>
      </c>
      <c r="H9" s="174">
        <v>0</v>
      </c>
      <c r="I9" s="174">
        <f>ROUND(E9*H9,2)</f>
        <v>0</v>
      </c>
      <c r="J9" s="174">
        <v>64.8</v>
      </c>
      <c r="K9" s="174">
        <f>ROUND(E9*J9,2)</f>
        <v>1479.38</v>
      </c>
      <c r="L9" s="174">
        <v>0</v>
      </c>
      <c r="M9" s="174">
        <f>G9*(1+L9/100)</f>
        <v>0</v>
      </c>
      <c r="N9" s="165">
        <v>0</v>
      </c>
      <c r="O9" s="165">
        <f>ROUND(E9*N9,5)</f>
        <v>0</v>
      </c>
      <c r="P9" s="165">
        <v>0.225</v>
      </c>
      <c r="Q9" s="165">
        <f>ROUND(E9*P9,5)</f>
        <v>5.13675</v>
      </c>
      <c r="R9" s="165"/>
      <c r="S9" s="165"/>
      <c r="T9" s="166">
        <v>0.142</v>
      </c>
      <c r="U9" s="165">
        <f>ROUND(E9*T9,2)</f>
        <v>3.24</v>
      </c>
      <c r="V9" s="155"/>
      <c r="W9" s="155"/>
      <c r="X9" s="155"/>
      <c r="Y9" s="155"/>
      <c r="Z9" s="155"/>
      <c r="AA9" s="155"/>
      <c r="AB9" s="155"/>
      <c r="AC9" s="155"/>
      <c r="AD9" s="155"/>
      <c r="AE9" s="155" t="s">
        <v>121</v>
      </c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</row>
    <row r="10" spans="1:60" ht="12.75" outlineLevel="1">
      <c r="A10" s="156"/>
      <c r="B10" s="162"/>
      <c r="C10" s="192" t="s">
        <v>122</v>
      </c>
      <c r="D10" s="167"/>
      <c r="E10" s="172">
        <v>22.83</v>
      </c>
      <c r="F10" s="174"/>
      <c r="G10" s="174"/>
      <c r="H10" s="174"/>
      <c r="I10" s="174"/>
      <c r="J10" s="174"/>
      <c r="K10" s="174"/>
      <c r="L10" s="174"/>
      <c r="M10" s="174"/>
      <c r="N10" s="165"/>
      <c r="O10" s="165"/>
      <c r="P10" s="165"/>
      <c r="Q10" s="165"/>
      <c r="R10" s="165"/>
      <c r="S10" s="165"/>
      <c r="T10" s="166"/>
      <c r="U10" s="165"/>
      <c r="V10" s="155"/>
      <c r="W10" s="155"/>
      <c r="X10" s="155"/>
      <c r="Y10" s="155"/>
      <c r="Z10" s="155"/>
      <c r="AA10" s="155"/>
      <c r="AB10" s="155"/>
      <c r="AC10" s="155"/>
      <c r="AD10" s="155"/>
      <c r="AE10" s="155" t="s">
        <v>123</v>
      </c>
      <c r="AF10" s="155">
        <v>0</v>
      </c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</row>
    <row r="11" spans="1:60" ht="22.5" outlineLevel="1">
      <c r="A11" s="156">
        <v>2</v>
      </c>
      <c r="B11" s="162" t="s">
        <v>124</v>
      </c>
      <c r="C11" s="191" t="s">
        <v>125</v>
      </c>
      <c r="D11" s="164" t="s">
        <v>126</v>
      </c>
      <c r="E11" s="171">
        <v>22.83</v>
      </c>
      <c r="F11" s="174"/>
      <c r="G11" s="174">
        <f>E11*F11</f>
        <v>0</v>
      </c>
      <c r="H11" s="174">
        <v>0</v>
      </c>
      <c r="I11" s="174">
        <f>ROUND(E11*H11,2)</f>
        <v>0</v>
      </c>
      <c r="J11" s="174">
        <v>1273</v>
      </c>
      <c r="K11" s="174">
        <f>ROUND(E11*J11,2)</f>
        <v>29062.59</v>
      </c>
      <c r="L11" s="174">
        <v>0</v>
      </c>
      <c r="M11" s="174">
        <f>G11*(1+L11/100)</f>
        <v>0</v>
      </c>
      <c r="N11" s="165">
        <v>0</v>
      </c>
      <c r="O11" s="165">
        <f>ROUND(E11*N11,5)</f>
        <v>0</v>
      </c>
      <c r="P11" s="165">
        <v>0</v>
      </c>
      <c r="Q11" s="165">
        <f>ROUND(E11*P11,5)</f>
        <v>0</v>
      </c>
      <c r="R11" s="165"/>
      <c r="S11" s="165"/>
      <c r="T11" s="166">
        <v>3.533</v>
      </c>
      <c r="U11" s="165">
        <f>ROUND(E11*T11,2)</f>
        <v>80.66</v>
      </c>
      <c r="V11" s="155"/>
      <c r="W11" s="155"/>
      <c r="X11" s="155"/>
      <c r="Y11" s="155"/>
      <c r="Z11" s="155"/>
      <c r="AA11" s="155"/>
      <c r="AB11" s="155"/>
      <c r="AC11" s="155"/>
      <c r="AD11" s="155"/>
      <c r="AE11" s="155" t="s">
        <v>121</v>
      </c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</row>
    <row r="12" spans="1:60" ht="12.75" outlineLevel="1">
      <c r="A12" s="156"/>
      <c r="B12" s="162"/>
      <c r="C12" s="192" t="s">
        <v>127</v>
      </c>
      <c r="D12" s="167"/>
      <c r="E12" s="172">
        <v>22.83</v>
      </c>
      <c r="F12" s="174"/>
      <c r="G12" s="174"/>
      <c r="H12" s="174"/>
      <c r="I12" s="174"/>
      <c r="J12" s="174"/>
      <c r="K12" s="174"/>
      <c r="L12" s="174"/>
      <c r="M12" s="174"/>
      <c r="N12" s="165"/>
      <c r="O12" s="165"/>
      <c r="P12" s="165"/>
      <c r="Q12" s="165"/>
      <c r="R12" s="165"/>
      <c r="S12" s="165"/>
      <c r="T12" s="166"/>
      <c r="U12" s="165"/>
      <c r="V12" s="155"/>
      <c r="W12" s="155"/>
      <c r="X12" s="155"/>
      <c r="Y12" s="155"/>
      <c r="Z12" s="155"/>
      <c r="AA12" s="155"/>
      <c r="AB12" s="155"/>
      <c r="AC12" s="155"/>
      <c r="AD12" s="155"/>
      <c r="AE12" s="155" t="s">
        <v>123</v>
      </c>
      <c r="AF12" s="155">
        <v>0</v>
      </c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</row>
    <row r="13" spans="1:60" ht="12.75" outlineLevel="1">
      <c r="A13" s="156">
        <v>3</v>
      </c>
      <c r="B13" s="162" t="s">
        <v>128</v>
      </c>
      <c r="C13" s="191" t="s">
        <v>129</v>
      </c>
      <c r="D13" s="164" t="s">
        <v>126</v>
      </c>
      <c r="E13" s="171">
        <v>22.83</v>
      </c>
      <c r="F13" s="174"/>
      <c r="G13" s="174">
        <f>E13*F13</f>
        <v>0</v>
      </c>
      <c r="H13" s="174">
        <v>0</v>
      </c>
      <c r="I13" s="174">
        <f>ROUND(E13*H13,2)</f>
        <v>0</v>
      </c>
      <c r="J13" s="174">
        <v>128</v>
      </c>
      <c r="K13" s="174">
        <f>ROUND(E13*J13,2)</f>
        <v>2922.24</v>
      </c>
      <c r="L13" s="174">
        <v>0</v>
      </c>
      <c r="M13" s="174">
        <f>G13*(1+L13/100)</f>
        <v>0</v>
      </c>
      <c r="N13" s="165">
        <v>0</v>
      </c>
      <c r="O13" s="165">
        <f>ROUND(E13*N13,5)</f>
        <v>0</v>
      </c>
      <c r="P13" s="165">
        <v>0</v>
      </c>
      <c r="Q13" s="165">
        <f>ROUND(E13*P13,5)</f>
        <v>0</v>
      </c>
      <c r="R13" s="165"/>
      <c r="S13" s="165"/>
      <c r="T13" s="166">
        <v>0.345</v>
      </c>
      <c r="U13" s="165">
        <f>ROUND(E13*T13,2)</f>
        <v>7.88</v>
      </c>
      <c r="V13" s="155"/>
      <c r="W13" s="155"/>
      <c r="X13" s="155"/>
      <c r="Y13" s="155"/>
      <c r="Z13" s="155"/>
      <c r="AA13" s="155"/>
      <c r="AB13" s="155"/>
      <c r="AC13" s="155"/>
      <c r="AD13" s="155"/>
      <c r="AE13" s="155" t="s">
        <v>121</v>
      </c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</row>
    <row r="14" spans="1:60" ht="22.5" outlineLevel="1">
      <c r="A14" s="156">
        <v>4</v>
      </c>
      <c r="B14" s="162" t="s">
        <v>130</v>
      </c>
      <c r="C14" s="191" t="s">
        <v>131</v>
      </c>
      <c r="D14" s="164" t="s">
        <v>126</v>
      </c>
      <c r="E14" s="171">
        <v>22.83</v>
      </c>
      <c r="F14" s="174"/>
      <c r="G14" s="174">
        <f>E14*F14</f>
        <v>0</v>
      </c>
      <c r="H14" s="174">
        <v>0</v>
      </c>
      <c r="I14" s="174">
        <f>ROUND(E14*H14,2)</f>
        <v>0</v>
      </c>
      <c r="J14" s="174">
        <v>247.5</v>
      </c>
      <c r="K14" s="174">
        <f>ROUND(E14*J14,2)</f>
        <v>5650.43</v>
      </c>
      <c r="L14" s="174">
        <v>0</v>
      </c>
      <c r="M14" s="174">
        <f>G14*(1+L14/100)</f>
        <v>0</v>
      </c>
      <c r="N14" s="165">
        <v>0</v>
      </c>
      <c r="O14" s="165">
        <f>ROUND(E14*N14,5)</f>
        <v>0</v>
      </c>
      <c r="P14" s="165">
        <v>0</v>
      </c>
      <c r="Q14" s="165">
        <f>ROUND(E14*P14,5)</f>
        <v>0</v>
      </c>
      <c r="R14" s="165"/>
      <c r="S14" s="165"/>
      <c r="T14" s="166">
        <v>0.668</v>
      </c>
      <c r="U14" s="165">
        <f>ROUND(E14*T14,2)</f>
        <v>15.25</v>
      </c>
      <c r="V14" s="155"/>
      <c r="W14" s="155"/>
      <c r="X14" s="155"/>
      <c r="Y14" s="155"/>
      <c r="Z14" s="155"/>
      <c r="AA14" s="155"/>
      <c r="AB14" s="155"/>
      <c r="AC14" s="155"/>
      <c r="AD14" s="155"/>
      <c r="AE14" s="155" t="s">
        <v>121</v>
      </c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</row>
    <row r="15" spans="1:60" ht="12.75" outlineLevel="1">
      <c r="A15" s="156">
        <v>5</v>
      </c>
      <c r="B15" s="162" t="s">
        <v>132</v>
      </c>
      <c r="C15" s="191" t="s">
        <v>133</v>
      </c>
      <c r="D15" s="164" t="s">
        <v>126</v>
      </c>
      <c r="E15" s="171">
        <v>22.83</v>
      </c>
      <c r="F15" s="174"/>
      <c r="G15" s="174">
        <f>E15*F15</f>
        <v>0</v>
      </c>
      <c r="H15" s="174">
        <v>0</v>
      </c>
      <c r="I15" s="174">
        <f>ROUND(E15*H15,2)</f>
        <v>0</v>
      </c>
      <c r="J15" s="174">
        <v>486</v>
      </c>
      <c r="K15" s="174">
        <f>ROUND(E15*J15,2)</f>
        <v>11095.38</v>
      </c>
      <c r="L15" s="174">
        <v>0</v>
      </c>
      <c r="M15" s="174">
        <f>G15*(1+L15/100)</f>
        <v>0</v>
      </c>
      <c r="N15" s="165">
        <v>0</v>
      </c>
      <c r="O15" s="165">
        <f>ROUND(E15*N15,5)</f>
        <v>0</v>
      </c>
      <c r="P15" s="165">
        <v>0</v>
      </c>
      <c r="Q15" s="165">
        <f>ROUND(E15*P15,5)</f>
        <v>0</v>
      </c>
      <c r="R15" s="165"/>
      <c r="S15" s="165"/>
      <c r="T15" s="166">
        <v>1.15</v>
      </c>
      <c r="U15" s="165">
        <f>ROUND(E15*T15,2)</f>
        <v>26.25</v>
      </c>
      <c r="V15" s="155"/>
      <c r="W15" s="155"/>
      <c r="X15" s="155"/>
      <c r="Y15" s="155"/>
      <c r="Z15" s="155"/>
      <c r="AA15" s="155"/>
      <c r="AB15" s="155"/>
      <c r="AC15" s="155"/>
      <c r="AD15" s="155"/>
      <c r="AE15" s="155" t="s">
        <v>121</v>
      </c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</row>
    <row r="16" spans="1:31" ht="12.75">
      <c r="A16" s="157" t="s">
        <v>116</v>
      </c>
      <c r="B16" s="163" t="s">
        <v>57</v>
      </c>
      <c r="C16" s="193" t="s">
        <v>58</v>
      </c>
      <c r="D16" s="168"/>
      <c r="E16" s="173"/>
      <c r="F16" s="175"/>
      <c r="G16" s="175">
        <f>SUMIF(AE17:AE18,"&lt;&gt;NOR",G17:G18)</f>
        <v>0</v>
      </c>
      <c r="H16" s="175"/>
      <c r="I16" s="175">
        <f>SUM(I17:I18)</f>
        <v>783.82</v>
      </c>
      <c r="J16" s="175"/>
      <c r="K16" s="175">
        <f>SUM(K17:K18)</f>
        <v>10698.77</v>
      </c>
      <c r="L16" s="175"/>
      <c r="M16" s="175">
        <f>SUM(M17:M18)</f>
        <v>0</v>
      </c>
      <c r="N16" s="169"/>
      <c r="O16" s="169">
        <f>SUM(O17:O18)</f>
        <v>0.33606</v>
      </c>
      <c r="P16" s="169"/>
      <c r="Q16" s="169">
        <f>SUM(Q17:Q18)</f>
        <v>0</v>
      </c>
      <c r="R16" s="169"/>
      <c r="S16" s="169"/>
      <c r="T16" s="170"/>
      <c r="U16" s="169">
        <f>SUM(U17:U18)</f>
        <v>20.32</v>
      </c>
      <c r="AE16" t="s">
        <v>117</v>
      </c>
    </row>
    <row r="17" spans="1:60" ht="22.5" outlineLevel="1">
      <c r="A17" s="156">
        <v>6</v>
      </c>
      <c r="B17" s="162" t="s">
        <v>134</v>
      </c>
      <c r="C17" s="191" t="s">
        <v>135</v>
      </c>
      <c r="D17" s="164" t="s">
        <v>136</v>
      </c>
      <c r="E17" s="171">
        <v>2</v>
      </c>
      <c r="F17" s="174"/>
      <c r="G17" s="174">
        <f>E17*F17</f>
        <v>0</v>
      </c>
      <c r="H17" s="174">
        <v>391.91</v>
      </c>
      <c r="I17" s="174">
        <f>ROUND(E17*H17,2)</f>
        <v>783.82</v>
      </c>
      <c r="J17" s="174">
        <v>340.09</v>
      </c>
      <c r="K17" s="174">
        <f>ROUND(E17*J17,2)</f>
        <v>680.18</v>
      </c>
      <c r="L17" s="174">
        <v>0</v>
      </c>
      <c r="M17" s="174">
        <f>G17*(1+L17/100)</f>
        <v>0</v>
      </c>
      <c r="N17" s="165">
        <v>0.16803</v>
      </c>
      <c r="O17" s="165">
        <f>ROUND(E17*N17,5)</f>
        <v>0.33606</v>
      </c>
      <c r="P17" s="165">
        <v>0</v>
      </c>
      <c r="Q17" s="165">
        <f>ROUND(E17*P17,5)</f>
        <v>0</v>
      </c>
      <c r="R17" s="165"/>
      <c r="S17" s="165"/>
      <c r="T17" s="166">
        <v>0.79026</v>
      </c>
      <c r="U17" s="165">
        <f>ROUND(E17*T17,2)</f>
        <v>1.58</v>
      </c>
      <c r="V17" s="155"/>
      <c r="W17" s="155"/>
      <c r="X17" s="155"/>
      <c r="Y17" s="155"/>
      <c r="Z17" s="155"/>
      <c r="AA17" s="155"/>
      <c r="AB17" s="155"/>
      <c r="AC17" s="155"/>
      <c r="AD17" s="155"/>
      <c r="AE17" s="155" t="s">
        <v>121</v>
      </c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</row>
    <row r="18" spans="1:60" ht="22.5" outlineLevel="1">
      <c r="A18" s="156">
        <v>7</v>
      </c>
      <c r="B18" s="162" t="s">
        <v>137</v>
      </c>
      <c r="C18" s="191" t="s">
        <v>138</v>
      </c>
      <c r="D18" s="164" t="s">
        <v>120</v>
      </c>
      <c r="E18" s="171">
        <v>12.8115</v>
      </c>
      <c r="F18" s="174"/>
      <c r="G18" s="174">
        <f>E18*F18</f>
        <v>0</v>
      </c>
      <c r="H18" s="174">
        <v>0</v>
      </c>
      <c r="I18" s="174">
        <f>ROUND(E18*H18,2)</f>
        <v>0</v>
      </c>
      <c r="J18" s="174">
        <v>782</v>
      </c>
      <c r="K18" s="174">
        <f>ROUND(E18*J18,2)</f>
        <v>10018.59</v>
      </c>
      <c r="L18" s="174">
        <v>0</v>
      </c>
      <c r="M18" s="174">
        <f>G18*(1+L18/100)</f>
        <v>0</v>
      </c>
      <c r="N18" s="165">
        <v>0</v>
      </c>
      <c r="O18" s="165">
        <f>ROUND(E18*N18,5)</f>
        <v>0</v>
      </c>
      <c r="P18" s="165">
        <v>0</v>
      </c>
      <c r="Q18" s="165">
        <f>ROUND(E18*P18,5)</f>
        <v>0</v>
      </c>
      <c r="R18" s="165"/>
      <c r="S18" s="165"/>
      <c r="T18" s="166">
        <v>1.463</v>
      </c>
      <c r="U18" s="165">
        <f>ROUND(E18*T18,2)</f>
        <v>18.74</v>
      </c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121</v>
      </c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</row>
    <row r="19" spans="1:31" ht="12.75">
      <c r="A19" s="157" t="s">
        <v>116</v>
      </c>
      <c r="B19" s="163" t="s">
        <v>59</v>
      </c>
      <c r="C19" s="193" t="s">
        <v>60</v>
      </c>
      <c r="D19" s="168"/>
      <c r="E19" s="173"/>
      <c r="F19" s="175"/>
      <c r="G19" s="175">
        <f>SUMIF(AE20:AE21,"&lt;&gt;NOR",G20:G21)</f>
        <v>0</v>
      </c>
      <c r="H19" s="175"/>
      <c r="I19" s="175">
        <f>SUM(I20:I21)</f>
        <v>931.69</v>
      </c>
      <c r="J19" s="175"/>
      <c r="K19" s="175">
        <f>SUM(K20:K21)</f>
        <v>5526.91</v>
      </c>
      <c r="L19" s="175"/>
      <c r="M19" s="175">
        <f>SUM(M20:M21)</f>
        <v>0</v>
      </c>
      <c r="N19" s="169"/>
      <c r="O19" s="169">
        <f>SUM(O20:O21)</f>
        <v>1.68714</v>
      </c>
      <c r="P19" s="169"/>
      <c r="Q19" s="169">
        <f>SUM(Q20:Q21)</f>
        <v>0</v>
      </c>
      <c r="R19" s="169"/>
      <c r="S19" s="169"/>
      <c r="T19" s="170"/>
      <c r="U19" s="169">
        <f>SUM(U20:U21)</f>
        <v>10.43</v>
      </c>
      <c r="AE19" t="s">
        <v>117</v>
      </c>
    </row>
    <row r="20" spans="1:60" ht="12.75" outlineLevel="1">
      <c r="A20" s="156">
        <v>8</v>
      </c>
      <c r="B20" s="162" t="s">
        <v>139</v>
      </c>
      <c r="C20" s="191" t="s">
        <v>140</v>
      </c>
      <c r="D20" s="164" t="s">
        <v>120</v>
      </c>
      <c r="E20" s="171">
        <v>22.83</v>
      </c>
      <c r="F20" s="174"/>
      <c r="G20" s="174">
        <f>E20*F20</f>
        <v>0</v>
      </c>
      <c r="H20" s="174">
        <v>40.81</v>
      </c>
      <c r="I20" s="174">
        <f>ROUND(E20*H20,2)</f>
        <v>931.69</v>
      </c>
      <c r="J20" s="174">
        <v>224.69</v>
      </c>
      <c r="K20" s="174">
        <f>ROUND(E20*J20,2)</f>
        <v>5129.67</v>
      </c>
      <c r="L20" s="174">
        <v>0</v>
      </c>
      <c r="M20" s="174">
        <f>G20*(1+L20/100)</f>
        <v>0</v>
      </c>
      <c r="N20" s="165">
        <v>0.0739</v>
      </c>
      <c r="O20" s="165">
        <f>ROUND(E20*N20,5)</f>
        <v>1.68714</v>
      </c>
      <c r="P20" s="165">
        <v>0</v>
      </c>
      <c r="Q20" s="165">
        <f>ROUND(E20*P20,5)</f>
        <v>0</v>
      </c>
      <c r="R20" s="165"/>
      <c r="S20" s="165"/>
      <c r="T20" s="166">
        <v>0.452</v>
      </c>
      <c r="U20" s="165">
        <f>ROUND(E20*T20,2)</f>
        <v>10.32</v>
      </c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121</v>
      </c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</row>
    <row r="21" spans="1:60" ht="12.75" outlineLevel="1">
      <c r="A21" s="156">
        <v>9</v>
      </c>
      <c r="B21" s="162" t="s">
        <v>141</v>
      </c>
      <c r="C21" s="191" t="s">
        <v>142</v>
      </c>
      <c r="D21" s="164" t="s">
        <v>120</v>
      </c>
      <c r="E21" s="171">
        <v>22.83</v>
      </c>
      <c r="F21" s="174"/>
      <c r="G21" s="174">
        <f>E21*F21</f>
        <v>0</v>
      </c>
      <c r="H21" s="174">
        <v>0</v>
      </c>
      <c r="I21" s="174">
        <f>ROUND(E21*H21,2)</f>
        <v>0</v>
      </c>
      <c r="J21" s="174">
        <v>17.4</v>
      </c>
      <c r="K21" s="174">
        <f>ROUND(E21*J21,2)</f>
        <v>397.24</v>
      </c>
      <c r="L21" s="174">
        <v>0</v>
      </c>
      <c r="M21" s="174">
        <f>G21*(1+L21/100)</f>
        <v>0</v>
      </c>
      <c r="N21" s="165">
        <v>0</v>
      </c>
      <c r="O21" s="165">
        <f>ROUND(E21*N21,5)</f>
        <v>0</v>
      </c>
      <c r="P21" s="165">
        <v>0</v>
      </c>
      <c r="Q21" s="165">
        <f>ROUND(E21*P21,5)</f>
        <v>0</v>
      </c>
      <c r="R21" s="165"/>
      <c r="S21" s="165"/>
      <c r="T21" s="166">
        <v>0.005</v>
      </c>
      <c r="U21" s="165">
        <f>ROUND(E21*T21,2)</f>
        <v>0.11</v>
      </c>
      <c r="V21" s="155"/>
      <c r="W21" s="155"/>
      <c r="X21" s="155"/>
      <c r="Y21" s="155"/>
      <c r="Z21" s="155"/>
      <c r="AA21" s="155"/>
      <c r="AB21" s="155"/>
      <c r="AC21" s="155"/>
      <c r="AD21" s="155"/>
      <c r="AE21" s="155" t="s">
        <v>121</v>
      </c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</row>
    <row r="22" spans="1:31" ht="12.75">
      <c r="A22" s="157" t="s">
        <v>116</v>
      </c>
      <c r="B22" s="163" t="s">
        <v>61</v>
      </c>
      <c r="C22" s="193" t="s">
        <v>62</v>
      </c>
      <c r="D22" s="168"/>
      <c r="E22" s="173"/>
      <c r="F22" s="175"/>
      <c r="G22" s="175">
        <f>SUMIF(AE23:AE23,"&lt;&gt;NOR",G23:G23)</f>
        <v>0</v>
      </c>
      <c r="H22" s="175"/>
      <c r="I22" s="175">
        <f>SUM(I23:I23)</f>
        <v>588.27</v>
      </c>
      <c r="J22" s="175"/>
      <c r="K22" s="175">
        <f>SUM(K23:K23)</f>
        <v>3684.05</v>
      </c>
      <c r="L22" s="175"/>
      <c r="M22" s="175">
        <f>SUM(M23:M23)</f>
        <v>0</v>
      </c>
      <c r="N22" s="169"/>
      <c r="O22" s="169">
        <f>SUM(O23:O23)</f>
        <v>0.33932</v>
      </c>
      <c r="P22" s="169"/>
      <c r="Q22" s="169">
        <f>SUM(Q23:Q23)</f>
        <v>0</v>
      </c>
      <c r="R22" s="169"/>
      <c r="S22" s="169"/>
      <c r="T22" s="170"/>
      <c r="U22" s="169">
        <f>SUM(U23:U23)</f>
        <v>7.44</v>
      </c>
      <c r="AE22" t="s">
        <v>117</v>
      </c>
    </row>
    <row r="23" spans="1:60" ht="12.75" outlineLevel="1">
      <c r="A23" s="156">
        <v>10</v>
      </c>
      <c r="B23" s="162" t="s">
        <v>143</v>
      </c>
      <c r="C23" s="191" t="s">
        <v>144</v>
      </c>
      <c r="D23" s="164" t="s">
        <v>120</v>
      </c>
      <c r="E23" s="171">
        <v>6.32</v>
      </c>
      <c r="F23" s="174"/>
      <c r="G23" s="174">
        <f>E23*F23</f>
        <v>0</v>
      </c>
      <c r="H23" s="174">
        <v>93.08</v>
      </c>
      <c r="I23" s="174">
        <f>ROUND(E23*H23,2)</f>
        <v>588.27</v>
      </c>
      <c r="J23" s="174">
        <v>582.92</v>
      </c>
      <c r="K23" s="174">
        <f>ROUND(E23*J23,2)</f>
        <v>3684.05</v>
      </c>
      <c r="L23" s="174">
        <v>0</v>
      </c>
      <c r="M23" s="174">
        <f>G23*(1+L23/100)</f>
        <v>0</v>
      </c>
      <c r="N23" s="165">
        <v>0.05369</v>
      </c>
      <c r="O23" s="165">
        <f>ROUND(E23*N23,5)</f>
        <v>0.33932</v>
      </c>
      <c r="P23" s="165">
        <v>0</v>
      </c>
      <c r="Q23" s="165">
        <f>ROUND(E23*P23,5)</f>
        <v>0</v>
      </c>
      <c r="R23" s="165"/>
      <c r="S23" s="165"/>
      <c r="T23" s="166">
        <v>1.17717</v>
      </c>
      <c r="U23" s="165">
        <f>ROUND(E23*T23,2)</f>
        <v>7.44</v>
      </c>
      <c r="V23" s="155"/>
      <c r="W23" s="155"/>
      <c r="X23" s="155"/>
      <c r="Y23" s="155"/>
      <c r="Z23" s="155"/>
      <c r="AA23" s="155"/>
      <c r="AB23" s="155"/>
      <c r="AC23" s="155"/>
      <c r="AD23" s="155"/>
      <c r="AE23" s="155" t="s">
        <v>121</v>
      </c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</row>
    <row r="24" spans="1:31" ht="12.75">
      <c r="A24" s="157" t="s">
        <v>116</v>
      </c>
      <c r="B24" s="163" t="s">
        <v>63</v>
      </c>
      <c r="C24" s="193" t="s">
        <v>64</v>
      </c>
      <c r="D24" s="168"/>
      <c r="E24" s="173"/>
      <c r="F24" s="175"/>
      <c r="G24" s="175">
        <f>SUMIF(AE25:AE42,"&lt;&gt;NOR",G25:G42)</f>
        <v>0</v>
      </c>
      <c r="H24" s="175"/>
      <c r="I24" s="175">
        <f>SUM(I25:I42)</f>
        <v>30039.369999999995</v>
      </c>
      <c r="J24" s="175"/>
      <c r="K24" s="175">
        <f>SUM(K25:K42)</f>
        <v>175712.22</v>
      </c>
      <c r="L24" s="175"/>
      <c r="M24" s="175">
        <f>SUM(M25:M42)</f>
        <v>0</v>
      </c>
      <c r="N24" s="169"/>
      <c r="O24" s="169">
        <f>SUM(O25:O42)</f>
        <v>6.055930000000001</v>
      </c>
      <c r="P24" s="169"/>
      <c r="Q24" s="169">
        <f>SUM(Q25:Q42)</f>
        <v>0</v>
      </c>
      <c r="R24" s="169"/>
      <c r="S24" s="169"/>
      <c r="T24" s="170"/>
      <c r="U24" s="169">
        <f>SUM(U25:U42)</f>
        <v>211.89000000000001</v>
      </c>
      <c r="AE24" t="s">
        <v>117</v>
      </c>
    </row>
    <row r="25" spans="1:60" ht="12.75" outlineLevel="1">
      <c r="A25" s="156">
        <v>11</v>
      </c>
      <c r="B25" s="162" t="s">
        <v>145</v>
      </c>
      <c r="C25" s="191" t="s">
        <v>146</v>
      </c>
      <c r="D25" s="164" t="s">
        <v>120</v>
      </c>
      <c r="E25" s="171">
        <v>28.450699999999998</v>
      </c>
      <c r="F25" s="174"/>
      <c r="G25" s="174">
        <f>E25*F25</f>
        <v>0</v>
      </c>
      <c r="H25" s="174">
        <v>13.42</v>
      </c>
      <c r="I25" s="174">
        <f>ROUND(E25*H25,2)</f>
        <v>381.81</v>
      </c>
      <c r="J25" s="174">
        <v>33.58</v>
      </c>
      <c r="K25" s="174">
        <f>ROUND(E25*J25,2)</f>
        <v>955.37</v>
      </c>
      <c r="L25" s="174">
        <v>0</v>
      </c>
      <c r="M25" s="174">
        <f>G25*(1+L25/100)</f>
        <v>0</v>
      </c>
      <c r="N25" s="165">
        <v>4E-05</v>
      </c>
      <c r="O25" s="165">
        <f>ROUND(E25*N25,5)</f>
        <v>0.00114</v>
      </c>
      <c r="P25" s="165">
        <v>0</v>
      </c>
      <c r="Q25" s="165">
        <f>ROUND(E25*P25,5)</f>
        <v>0</v>
      </c>
      <c r="R25" s="165"/>
      <c r="S25" s="165"/>
      <c r="T25" s="166">
        <v>0.078</v>
      </c>
      <c r="U25" s="165">
        <f>ROUND(E25*T25,2)</f>
        <v>2.22</v>
      </c>
      <c r="V25" s="155"/>
      <c r="W25" s="155"/>
      <c r="X25" s="155"/>
      <c r="Y25" s="155"/>
      <c r="Z25" s="155"/>
      <c r="AA25" s="155"/>
      <c r="AB25" s="155"/>
      <c r="AC25" s="155"/>
      <c r="AD25" s="155"/>
      <c r="AE25" s="155" t="s">
        <v>121</v>
      </c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</row>
    <row r="26" spans="1:60" ht="22.5" outlineLevel="1">
      <c r="A26" s="156"/>
      <c r="B26" s="162"/>
      <c r="C26" s="192" t="s">
        <v>147</v>
      </c>
      <c r="D26" s="167"/>
      <c r="E26" s="172">
        <v>28.4507</v>
      </c>
      <c r="F26" s="174"/>
      <c r="G26" s="174"/>
      <c r="H26" s="174"/>
      <c r="I26" s="174"/>
      <c r="J26" s="174"/>
      <c r="K26" s="174"/>
      <c r="L26" s="174"/>
      <c r="M26" s="174"/>
      <c r="N26" s="165"/>
      <c r="O26" s="165"/>
      <c r="P26" s="165"/>
      <c r="Q26" s="165"/>
      <c r="R26" s="165"/>
      <c r="S26" s="165"/>
      <c r="T26" s="166"/>
      <c r="U26" s="165"/>
      <c r="V26" s="155"/>
      <c r="W26" s="155"/>
      <c r="X26" s="155"/>
      <c r="Y26" s="155"/>
      <c r="Z26" s="155"/>
      <c r="AA26" s="155"/>
      <c r="AB26" s="155"/>
      <c r="AC26" s="155"/>
      <c r="AD26" s="155"/>
      <c r="AE26" s="155" t="s">
        <v>123</v>
      </c>
      <c r="AF26" s="155">
        <v>0</v>
      </c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</row>
    <row r="27" spans="1:60" ht="12.75" outlineLevel="1">
      <c r="A27" s="156">
        <v>12</v>
      </c>
      <c r="B27" s="162" t="s">
        <v>148</v>
      </c>
      <c r="C27" s="191" t="s">
        <v>149</v>
      </c>
      <c r="D27" s="164" t="s">
        <v>120</v>
      </c>
      <c r="E27" s="171">
        <v>117.8008</v>
      </c>
      <c r="F27" s="174"/>
      <c r="G27" s="174">
        <f aca="true" t="shared" si="0" ref="G27:G42">E27*F27</f>
        <v>0</v>
      </c>
      <c r="H27" s="174">
        <v>5.55</v>
      </c>
      <c r="I27" s="174">
        <f>ROUND(E27*H27,2)</f>
        <v>653.79</v>
      </c>
      <c r="J27" s="174">
        <v>90.35000000000001</v>
      </c>
      <c r="K27" s="174">
        <f>ROUND(E27*J27,2)</f>
        <v>10643.3</v>
      </c>
      <c r="L27" s="174">
        <v>0</v>
      </c>
      <c r="M27" s="174">
        <f>G27*(1+L27/100)</f>
        <v>0</v>
      </c>
      <c r="N27" s="165">
        <v>2E-05</v>
      </c>
      <c r="O27" s="165">
        <f>ROUND(E27*N27,5)</f>
        <v>0.00236</v>
      </c>
      <c r="P27" s="165">
        <v>0</v>
      </c>
      <c r="Q27" s="165">
        <f>ROUND(E27*P27,5)</f>
        <v>0</v>
      </c>
      <c r="R27" s="165"/>
      <c r="S27" s="165"/>
      <c r="T27" s="166">
        <v>0.18</v>
      </c>
      <c r="U27" s="165">
        <f>ROUND(E27*T27,2)</f>
        <v>21.2</v>
      </c>
      <c r="V27" s="155"/>
      <c r="W27" s="155"/>
      <c r="X27" s="155"/>
      <c r="Y27" s="155"/>
      <c r="Z27" s="155"/>
      <c r="AA27" s="155"/>
      <c r="AB27" s="155"/>
      <c r="AC27" s="155"/>
      <c r="AD27" s="155"/>
      <c r="AE27" s="155" t="s">
        <v>121</v>
      </c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</row>
    <row r="28" spans="1:60" ht="12.75" outlineLevel="1">
      <c r="A28" s="156"/>
      <c r="B28" s="162"/>
      <c r="C28" s="192" t="s">
        <v>150</v>
      </c>
      <c r="D28" s="167"/>
      <c r="E28" s="172">
        <v>146.2515</v>
      </c>
      <c r="F28" s="174"/>
      <c r="G28" s="174"/>
      <c r="H28" s="174"/>
      <c r="I28" s="174"/>
      <c r="J28" s="174"/>
      <c r="K28" s="174"/>
      <c r="L28" s="174"/>
      <c r="M28" s="174"/>
      <c r="N28" s="165"/>
      <c r="O28" s="165"/>
      <c r="P28" s="165"/>
      <c r="Q28" s="165"/>
      <c r="R28" s="165"/>
      <c r="S28" s="165"/>
      <c r="T28" s="166"/>
      <c r="U28" s="165"/>
      <c r="V28" s="155"/>
      <c r="W28" s="155"/>
      <c r="X28" s="155"/>
      <c r="Y28" s="155"/>
      <c r="Z28" s="155"/>
      <c r="AA28" s="155"/>
      <c r="AB28" s="155"/>
      <c r="AC28" s="155"/>
      <c r="AD28" s="155"/>
      <c r="AE28" s="155" t="s">
        <v>123</v>
      </c>
      <c r="AF28" s="155">
        <v>0</v>
      </c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</row>
    <row r="29" spans="1:60" ht="12.75" outlineLevel="1">
      <c r="A29" s="156"/>
      <c r="B29" s="162"/>
      <c r="C29" s="192" t="s">
        <v>151</v>
      </c>
      <c r="D29" s="167"/>
      <c r="E29" s="172">
        <v>-28.4507</v>
      </c>
      <c r="F29" s="174"/>
      <c r="G29" s="174"/>
      <c r="H29" s="174"/>
      <c r="I29" s="174"/>
      <c r="J29" s="174"/>
      <c r="K29" s="174"/>
      <c r="L29" s="174"/>
      <c r="M29" s="174"/>
      <c r="N29" s="165"/>
      <c r="O29" s="165"/>
      <c r="P29" s="165"/>
      <c r="Q29" s="165"/>
      <c r="R29" s="165"/>
      <c r="S29" s="165"/>
      <c r="T29" s="166"/>
      <c r="U29" s="165"/>
      <c r="V29" s="155"/>
      <c r="W29" s="155"/>
      <c r="X29" s="155"/>
      <c r="Y29" s="155"/>
      <c r="Z29" s="155"/>
      <c r="AA29" s="155"/>
      <c r="AB29" s="155"/>
      <c r="AC29" s="155"/>
      <c r="AD29" s="155"/>
      <c r="AE29" s="155" t="s">
        <v>123</v>
      </c>
      <c r="AF29" s="155">
        <v>0</v>
      </c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</row>
    <row r="30" spans="1:60" ht="22.5" outlineLevel="1">
      <c r="A30" s="156">
        <v>13</v>
      </c>
      <c r="B30" s="162" t="s">
        <v>152</v>
      </c>
      <c r="C30" s="191" t="s">
        <v>153</v>
      </c>
      <c r="D30" s="164" t="s">
        <v>120</v>
      </c>
      <c r="E30" s="171">
        <v>97.08279999999999</v>
      </c>
      <c r="F30" s="174"/>
      <c r="G30" s="174">
        <f t="shared" si="0"/>
        <v>0</v>
      </c>
      <c r="H30" s="174">
        <v>38.02</v>
      </c>
      <c r="I30" s="174">
        <f>ROUND(E30*H30,2)</f>
        <v>3691.09</v>
      </c>
      <c r="J30" s="174">
        <v>602.1800000000001</v>
      </c>
      <c r="K30" s="174">
        <f>ROUND(E30*J30,2)</f>
        <v>58461.32</v>
      </c>
      <c r="L30" s="174">
        <v>0</v>
      </c>
      <c r="M30" s="174">
        <f>G30*(1+L30/100)</f>
        <v>0</v>
      </c>
      <c r="N30" s="165">
        <v>0.02771</v>
      </c>
      <c r="O30" s="165">
        <f>ROUND(E30*N30,5)</f>
        <v>2.69016</v>
      </c>
      <c r="P30" s="165">
        <v>0</v>
      </c>
      <c r="Q30" s="165">
        <f>ROUND(E30*P30,5)</f>
        <v>0</v>
      </c>
      <c r="R30" s="165"/>
      <c r="S30" s="165"/>
      <c r="T30" s="166">
        <v>0.4006</v>
      </c>
      <c r="U30" s="165">
        <f>ROUND(E30*T30,2)</f>
        <v>38.89</v>
      </c>
      <c r="V30" s="155"/>
      <c r="W30" s="155"/>
      <c r="X30" s="155"/>
      <c r="Y30" s="155"/>
      <c r="Z30" s="155"/>
      <c r="AA30" s="155"/>
      <c r="AB30" s="155"/>
      <c r="AC30" s="155"/>
      <c r="AD30" s="155"/>
      <c r="AE30" s="155" t="s">
        <v>121</v>
      </c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</row>
    <row r="31" spans="1:60" ht="12.75" outlineLevel="1">
      <c r="A31" s="156"/>
      <c r="B31" s="162"/>
      <c r="C31" s="192" t="s">
        <v>154</v>
      </c>
      <c r="D31" s="167"/>
      <c r="E31" s="172">
        <v>97.0828</v>
      </c>
      <c r="F31" s="174"/>
      <c r="G31" s="174"/>
      <c r="H31" s="174"/>
      <c r="I31" s="174"/>
      <c r="J31" s="174"/>
      <c r="K31" s="174"/>
      <c r="L31" s="174"/>
      <c r="M31" s="174"/>
      <c r="N31" s="165"/>
      <c r="O31" s="165"/>
      <c r="P31" s="165"/>
      <c r="Q31" s="165"/>
      <c r="R31" s="165"/>
      <c r="S31" s="165"/>
      <c r="T31" s="166"/>
      <c r="U31" s="165"/>
      <c r="V31" s="155"/>
      <c r="W31" s="155"/>
      <c r="X31" s="155"/>
      <c r="Y31" s="155"/>
      <c r="Z31" s="155"/>
      <c r="AA31" s="155"/>
      <c r="AB31" s="155"/>
      <c r="AC31" s="155"/>
      <c r="AD31" s="155"/>
      <c r="AE31" s="155" t="s">
        <v>123</v>
      </c>
      <c r="AF31" s="155">
        <v>0</v>
      </c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</row>
    <row r="32" spans="1:60" ht="22.5" outlineLevel="1">
      <c r="A32" s="156">
        <v>14</v>
      </c>
      <c r="B32" s="162" t="s">
        <v>155</v>
      </c>
      <c r="C32" s="191" t="s">
        <v>156</v>
      </c>
      <c r="D32" s="164" t="s">
        <v>120</v>
      </c>
      <c r="E32" s="171">
        <v>20.718</v>
      </c>
      <c r="F32" s="174"/>
      <c r="G32" s="174">
        <f t="shared" si="0"/>
        <v>0</v>
      </c>
      <c r="H32" s="174">
        <v>38.02</v>
      </c>
      <c r="I32" s="174">
        <f aca="true" t="shared" si="1" ref="I32:I42">ROUND(E32*H32,2)</f>
        <v>787.7</v>
      </c>
      <c r="J32" s="174">
        <v>851.58</v>
      </c>
      <c r="K32" s="174">
        <f aca="true" t="shared" si="2" ref="K32:K42">ROUND(E32*J32,2)</f>
        <v>17643.03</v>
      </c>
      <c r="L32" s="174">
        <v>0</v>
      </c>
      <c r="M32" s="174">
        <f aca="true" t="shared" si="3" ref="M32:M42">G32*(1+L32/100)</f>
        <v>0</v>
      </c>
      <c r="N32" s="165">
        <v>0.02771</v>
      </c>
      <c r="O32" s="165">
        <f aca="true" t="shared" si="4" ref="O32:O42">ROUND(E32*N32,5)</f>
        <v>0.5741</v>
      </c>
      <c r="P32" s="165">
        <v>0</v>
      </c>
      <c r="Q32" s="165">
        <f aca="true" t="shared" si="5" ref="Q32:Q42">ROUND(E32*P32,5)</f>
        <v>0</v>
      </c>
      <c r="R32" s="165"/>
      <c r="S32" s="165"/>
      <c r="T32" s="166">
        <v>0.4006</v>
      </c>
      <c r="U32" s="165">
        <f aca="true" t="shared" si="6" ref="U32:U42">ROUND(E32*T32,2)</f>
        <v>8.3</v>
      </c>
      <c r="V32" s="155"/>
      <c r="W32" s="155"/>
      <c r="X32" s="155"/>
      <c r="Y32" s="155"/>
      <c r="Z32" s="155"/>
      <c r="AA32" s="155"/>
      <c r="AB32" s="155"/>
      <c r="AC32" s="155"/>
      <c r="AD32" s="155"/>
      <c r="AE32" s="155" t="s">
        <v>121</v>
      </c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</row>
    <row r="33" spans="1:60" ht="33.75" outlineLevel="1">
      <c r="A33" s="156">
        <v>15</v>
      </c>
      <c r="B33" s="162" t="s">
        <v>157</v>
      </c>
      <c r="C33" s="191" t="s">
        <v>357</v>
      </c>
      <c r="D33" s="164" t="s">
        <v>120</v>
      </c>
      <c r="E33" s="171">
        <v>117.8008</v>
      </c>
      <c r="F33" s="174"/>
      <c r="G33" s="174">
        <f t="shared" si="0"/>
        <v>0</v>
      </c>
      <c r="H33" s="174">
        <v>61.6</v>
      </c>
      <c r="I33" s="174">
        <f t="shared" si="1"/>
        <v>7256.53</v>
      </c>
      <c r="J33" s="174">
        <v>222.9</v>
      </c>
      <c r="K33" s="174">
        <f t="shared" si="2"/>
        <v>26257.8</v>
      </c>
      <c r="L33" s="174">
        <v>0</v>
      </c>
      <c r="M33" s="174">
        <f t="shared" si="3"/>
        <v>0</v>
      </c>
      <c r="N33" s="165">
        <v>0.00367</v>
      </c>
      <c r="O33" s="165">
        <f t="shared" si="4"/>
        <v>0.43233</v>
      </c>
      <c r="P33" s="165">
        <v>0</v>
      </c>
      <c r="Q33" s="165">
        <f t="shared" si="5"/>
        <v>0</v>
      </c>
      <c r="R33" s="165"/>
      <c r="S33" s="165"/>
      <c r="T33" s="166">
        <v>0.362</v>
      </c>
      <c r="U33" s="165">
        <f t="shared" si="6"/>
        <v>42.64</v>
      </c>
      <c r="V33" s="155"/>
      <c r="W33" s="155"/>
      <c r="X33" s="155"/>
      <c r="Y33" s="155"/>
      <c r="Z33" s="155"/>
      <c r="AA33" s="155"/>
      <c r="AB33" s="155"/>
      <c r="AC33" s="155"/>
      <c r="AD33" s="155"/>
      <c r="AE33" s="155" t="s">
        <v>121</v>
      </c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</row>
    <row r="34" spans="1:60" ht="22.5" outlineLevel="1">
      <c r="A34" s="156">
        <v>16</v>
      </c>
      <c r="B34" s="162" t="s">
        <v>158</v>
      </c>
      <c r="C34" s="191" t="s">
        <v>159</v>
      </c>
      <c r="D34" s="164" t="s">
        <v>120</v>
      </c>
      <c r="E34" s="171">
        <v>22.83</v>
      </c>
      <c r="F34" s="174"/>
      <c r="G34" s="174">
        <f t="shared" si="0"/>
        <v>0</v>
      </c>
      <c r="H34" s="174">
        <v>60.12</v>
      </c>
      <c r="I34" s="174">
        <f t="shared" si="1"/>
        <v>1372.54</v>
      </c>
      <c r="J34" s="174">
        <v>158.38</v>
      </c>
      <c r="K34" s="174">
        <f t="shared" si="2"/>
        <v>3615.82</v>
      </c>
      <c r="L34" s="174">
        <v>0</v>
      </c>
      <c r="M34" s="174">
        <f t="shared" si="3"/>
        <v>0</v>
      </c>
      <c r="N34" s="165">
        <v>0.03811</v>
      </c>
      <c r="O34" s="165">
        <f t="shared" si="4"/>
        <v>0.87005</v>
      </c>
      <c r="P34" s="165">
        <v>0</v>
      </c>
      <c r="Q34" s="165">
        <f t="shared" si="5"/>
        <v>0</v>
      </c>
      <c r="R34" s="165"/>
      <c r="S34" s="165"/>
      <c r="T34" s="166">
        <v>0.33622</v>
      </c>
      <c r="U34" s="165">
        <f t="shared" si="6"/>
        <v>7.68</v>
      </c>
      <c r="V34" s="155"/>
      <c r="W34" s="155"/>
      <c r="X34" s="155"/>
      <c r="Y34" s="155"/>
      <c r="Z34" s="155"/>
      <c r="AA34" s="155"/>
      <c r="AB34" s="155"/>
      <c r="AC34" s="155"/>
      <c r="AD34" s="155"/>
      <c r="AE34" s="155" t="s">
        <v>121</v>
      </c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</row>
    <row r="35" spans="1:60" ht="12.75" outlineLevel="1">
      <c r="A35" s="156">
        <v>17</v>
      </c>
      <c r="B35" s="162" t="s">
        <v>152</v>
      </c>
      <c r="C35" s="191" t="s">
        <v>160</v>
      </c>
      <c r="D35" s="164" t="s">
        <v>161</v>
      </c>
      <c r="E35" s="171">
        <v>22.83</v>
      </c>
      <c r="F35" s="174"/>
      <c r="G35" s="174">
        <f t="shared" si="0"/>
        <v>0</v>
      </c>
      <c r="H35" s="174">
        <v>38.02</v>
      </c>
      <c r="I35" s="174">
        <f t="shared" si="1"/>
        <v>868</v>
      </c>
      <c r="J35" s="174">
        <v>272.98</v>
      </c>
      <c r="K35" s="174">
        <f t="shared" si="2"/>
        <v>6232.13</v>
      </c>
      <c r="L35" s="174">
        <v>0</v>
      </c>
      <c r="M35" s="174">
        <f t="shared" si="3"/>
        <v>0</v>
      </c>
      <c r="N35" s="165">
        <v>0.02771</v>
      </c>
      <c r="O35" s="165">
        <f t="shared" si="4"/>
        <v>0.63262</v>
      </c>
      <c r="P35" s="165">
        <v>0</v>
      </c>
      <c r="Q35" s="165">
        <f t="shared" si="5"/>
        <v>0</v>
      </c>
      <c r="R35" s="165"/>
      <c r="S35" s="165"/>
      <c r="T35" s="166">
        <v>0.4006</v>
      </c>
      <c r="U35" s="165">
        <f t="shared" si="6"/>
        <v>9.15</v>
      </c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121</v>
      </c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</row>
    <row r="36" spans="1:60" ht="22.5" outlineLevel="1">
      <c r="A36" s="156">
        <v>18</v>
      </c>
      <c r="B36" s="162" t="s">
        <v>162</v>
      </c>
      <c r="C36" s="191" t="s">
        <v>163</v>
      </c>
      <c r="D36" s="164" t="s">
        <v>120</v>
      </c>
      <c r="E36" s="171">
        <v>117.8008</v>
      </c>
      <c r="F36" s="174"/>
      <c r="G36" s="174">
        <f t="shared" si="0"/>
        <v>0</v>
      </c>
      <c r="H36" s="174">
        <v>12.39</v>
      </c>
      <c r="I36" s="174">
        <f t="shared" si="1"/>
        <v>1459.55</v>
      </c>
      <c r="J36" s="174">
        <v>12.91</v>
      </c>
      <c r="K36" s="174">
        <f t="shared" si="2"/>
        <v>1520.81</v>
      </c>
      <c r="L36" s="174">
        <v>0</v>
      </c>
      <c r="M36" s="174">
        <f t="shared" si="3"/>
        <v>0</v>
      </c>
      <c r="N36" s="165">
        <v>0.00018</v>
      </c>
      <c r="O36" s="165">
        <f t="shared" si="4"/>
        <v>0.0212</v>
      </c>
      <c r="P36" s="165">
        <v>0</v>
      </c>
      <c r="Q36" s="165">
        <f t="shared" si="5"/>
        <v>0</v>
      </c>
      <c r="R36" s="165"/>
      <c r="S36" s="165"/>
      <c r="T36" s="166">
        <v>0.03</v>
      </c>
      <c r="U36" s="165">
        <f t="shared" si="6"/>
        <v>3.53</v>
      </c>
      <c r="V36" s="155"/>
      <c r="W36" s="155"/>
      <c r="X36" s="155"/>
      <c r="Y36" s="155"/>
      <c r="Z36" s="155"/>
      <c r="AA36" s="155"/>
      <c r="AB36" s="155"/>
      <c r="AC36" s="155"/>
      <c r="AD36" s="155"/>
      <c r="AE36" s="155" t="s">
        <v>121</v>
      </c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</row>
    <row r="37" spans="1:60" ht="12.75" outlineLevel="1">
      <c r="A37" s="156">
        <v>19</v>
      </c>
      <c r="B37" s="162" t="s">
        <v>164</v>
      </c>
      <c r="C37" s="191" t="s">
        <v>165</v>
      </c>
      <c r="D37" s="164" t="s">
        <v>120</v>
      </c>
      <c r="E37" s="171">
        <v>97.0828</v>
      </c>
      <c r="F37" s="174"/>
      <c r="G37" s="174">
        <f t="shared" si="0"/>
        <v>0</v>
      </c>
      <c r="H37" s="174">
        <v>21.74</v>
      </c>
      <c r="I37" s="174">
        <f t="shared" si="1"/>
        <v>2110.58</v>
      </c>
      <c r="J37" s="174">
        <v>169.76</v>
      </c>
      <c r="K37" s="174">
        <f t="shared" si="2"/>
        <v>16480.78</v>
      </c>
      <c r="L37" s="174">
        <v>0</v>
      </c>
      <c r="M37" s="174">
        <f t="shared" si="3"/>
        <v>0</v>
      </c>
      <c r="N37" s="165">
        <v>0.004</v>
      </c>
      <c r="O37" s="165">
        <f t="shared" si="4"/>
        <v>0.38833</v>
      </c>
      <c r="P37" s="165">
        <v>0</v>
      </c>
      <c r="Q37" s="165">
        <f t="shared" si="5"/>
        <v>0</v>
      </c>
      <c r="R37" s="165"/>
      <c r="S37" s="165"/>
      <c r="T37" s="166">
        <v>0.28</v>
      </c>
      <c r="U37" s="165">
        <f t="shared" si="6"/>
        <v>27.18</v>
      </c>
      <c r="V37" s="155"/>
      <c r="W37" s="155"/>
      <c r="X37" s="155"/>
      <c r="Y37" s="155"/>
      <c r="Z37" s="155"/>
      <c r="AA37" s="155"/>
      <c r="AB37" s="155"/>
      <c r="AC37" s="155"/>
      <c r="AD37" s="155"/>
      <c r="AE37" s="155" t="s">
        <v>121</v>
      </c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</row>
    <row r="38" spans="1:60" ht="12.75" outlineLevel="1">
      <c r="A38" s="156">
        <v>20</v>
      </c>
      <c r="B38" s="162" t="s">
        <v>166</v>
      </c>
      <c r="C38" s="191" t="s">
        <v>167</v>
      </c>
      <c r="D38" s="164" t="s">
        <v>120</v>
      </c>
      <c r="E38" s="171">
        <v>6.32</v>
      </c>
      <c r="F38" s="174"/>
      <c r="G38" s="174">
        <f t="shared" si="0"/>
        <v>0</v>
      </c>
      <c r="H38" s="174">
        <v>93.08</v>
      </c>
      <c r="I38" s="174">
        <f t="shared" si="1"/>
        <v>588.27</v>
      </c>
      <c r="J38" s="174">
        <v>582.92</v>
      </c>
      <c r="K38" s="174">
        <f t="shared" si="2"/>
        <v>3684.05</v>
      </c>
      <c r="L38" s="174">
        <v>0</v>
      </c>
      <c r="M38" s="174">
        <f t="shared" si="3"/>
        <v>0</v>
      </c>
      <c r="N38" s="165">
        <v>0.05369</v>
      </c>
      <c r="O38" s="165">
        <f t="shared" si="4"/>
        <v>0.33932</v>
      </c>
      <c r="P38" s="165">
        <v>0</v>
      </c>
      <c r="Q38" s="165">
        <f t="shared" si="5"/>
        <v>0</v>
      </c>
      <c r="R38" s="165"/>
      <c r="S38" s="165"/>
      <c r="T38" s="166">
        <v>1.17717</v>
      </c>
      <c r="U38" s="165">
        <f t="shared" si="6"/>
        <v>7.44</v>
      </c>
      <c r="V38" s="155"/>
      <c r="W38" s="155"/>
      <c r="X38" s="155"/>
      <c r="Y38" s="155"/>
      <c r="Z38" s="155"/>
      <c r="AA38" s="155"/>
      <c r="AB38" s="155"/>
      <c r="AC38" s="155"/>
      <c r="AD38" s="155"/>
      <c r="AE38" s="155" t="s">
        <v>121</v>
      </c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</row>
    <row r="39" spans="1:60" ht="22.5" outlineLevel="1">
      <c r="A39" s="156">
        <v>21</v>
      </c>
      <c r="B39" s="162" t="s">
        <v>168</v>
      </c>
      <c r="C39" s="191" t="s">
        <v>169</v>
      </c>
      <c r="D39" s="164" t="s">
        <v>120</v>
      </c>
      <c r="E39" s="171">
        <v>97.0828</v>
      </c>
      <c r="F39" s="174"/>
      <c r="G39" s="174">
        <f t="shared" si="0"/>
        <v>0</v>
      </c>
      <c r="H39" s="174">
        <v>88.93</v>
      </c>
      <c r="I39" s="174">
        <f t="shared" si="1"/>
        <v>8633.57</v>
      </c>
      <c r="J39" s="174">
        <v>173.46999999999997</v>
      </c>
      <c r="K39" s="174">
        <f t="shared" si="2"/>
        <v>16840.95</v>
      </c>
      <c r="L39" s="174">
        <v>0</v>
      </c>
      <c r="M39" s="174">
        <f t="shared" si="3"/>
        <v>0</v>
      </c>
      <c r="N39" s="165">
        <v>0.00087</v>
      </c>
      <c r="O39" s="165">
        <f t="shared" si="4"/>
        <v>0.08446</v>
      </c>
      <c r="P39" s="165">
        <v>0</v>
      </c>
      <c r="Q39" s="165">
        <f t="shared" si="5"/>
        <v>0</v>
      </c>
      <c r="R39" s="165"/>
      <c r="S39" s="165"/>
      <c r="T39" s="166">
        <v>0.265</v>
      </c>
      <c r="U39" s="165">
        <f t="shared" si="6"/>
        <v>25.73</v>
      </c>
      <c r="V39" s="155"/>
      <c r="W39" s="155"/>
      <c r="X39" s="155"/>
      <c r="Y39" s="155"/>
      <c r="Z39" s="155"/>
      <c r="AA39" s="155"/>
      <c r="AB39" s="155"/>
      <c r="AC39" s="155"/>
      <c r="AD39" s="155"/>
      <c r="AE39" s="155" t="s">
        <v>121</v>
      </c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</row>
    <row r="40" spans="1:60" ht="12.75" outlineLevel="1">
      <c r="A40" s="156">
        <v>22</v>
      </c>
      <c r="B40" s="162" t="s">
        <v>170</v>
      </c>
      <c r="C40" s="191" t="s">
        <v>171</v>
      </c>
      <c r="D40" s="164" t="s">
        <v>161</v>
      </c>
      <c r="E40" s="171">
        <v>22.83</v>
      </c>
      <c r="F40" s="174"/>
      <c r="G40" s="174">
        <f t="shared" si="0"/>
        <v>0</v>
      </c>
      <c r="H40" s="174">
        <v>88.93</v>
      </c>
      <c r="I40" s="174">
        <f t="shared" si="1"/>
        <v>2030.27</v>
      </c>
      <c r="J40" s="174">
        <v>153.07</v>
      </c>
      <c r="K40" s="174">
        <f t="shared" si="2"/>
        <v>3494.59</v>
      </c>
      <c r="L40" s="174">
        <v>0</v>
      </c>
      <c r="M40" s="174">
        <f t="shared" si="3"/>
        <v>0</v>
      </c>
      <c r="N40" s="165">
        <v>0.00087</v>
      </c>
      <c r="O40" s="165">
        <f t="shared" si="4"/>
        <v>0.01986</v>
      </c>
      <c r="P40" s="165">
        <v>0</v>
      </c>
      <c r="Q40" s="165">
        <f t="shared" si="5"/>
        <v>0</v>
      </c>
      <c r="R40" s="165"/>
      <c r="S40" s="165"/>
      <c r="T40" s="166">
        <v>0.265</v>
      </c>
      <c r="U40" s="165">
        <f t="shared" si="6"/>
        <v>6.05</v>
      </c>
      <c r="V40" s="155"/>
      <c r="W40" s="155"/>
      <c r="X40" s="155"/>
      <c r="Y40" s="155"/>
      <c r="Z40" s="155"/>
      <c r="AA40" s="155"/>
      <c r="AB40" s="155"/>
      <c r="AC40" s="155"/>
      <c r="AD40" s="155"/>
      <c r="AE40" s="155" t="s">
        <v>121</v>
      </c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</row>
    <row r="41" spans="1:60" ht="12.75" outlineLevel="1">
      <c r="A41" s="156">
        <v>23</v>
      </c>
      <c r="B41" s="162" t="s">
        <v>172</v>
      </c>
      <c r="C41" s="191" t="s">
        <v>173</v>
      </c>
      <c r="D41" s="164" t="s">
        <v>161</v>
      </c>
      <c r="E41" s="171">
        <v>82.6</v>
      </c>
      <c r="F41" s="174"/>
      <c r="G41" s="174">
        <f t="shared" si="0"/>
        <v>0</v>
      </c>
      <c r="H41" s="174">
        <v>2.49</v>
      </c>
      <c r="I41" s="174">
        <f t="shared" si="1"/>
        <v>205.67</v>
      </c>
      <c r="J41" s="174">
        <v>41.01</v>
      </c>
      <c r="K41" s="174">
        <f t="shared" si="2"/>
        <v>3387.43</v>
      </c>
      <c r="L41" s="174">
        <v>0</v>
      </c>
      <c r="M41" s="174">
        <f t="shared" si="3"/>
        <v>0</v>
      </c>
      <c r="N41" s="165">
        <v>0</v>
      </c>
      <c r="O41" s="165">
        <f t="shared" si="4"/>
        <v>0</v>
      </c>
      <c r="P41" s="165">
        <v>0</v>
      </c>
      <c r="Q41" s="165">
        <f t="shared" si="5"/>
        <v>0</v>
      </c>
      <c r="R41" s="165"/>
      <c r="S41" s="165"/>
      <c r="T41" s="166">
        <v>0.038</v>
      </c>
      <c r="U41" s="165">
        <f t="shared" si="6"/>
        <v>3.14</v>
      </c>
      <c r="V41" s="155"/>
      <c r="W41" s="155"/>
      <c r="X41" s="155"/>
      <c r="Y41" s="155"/>
      <c r="Z41" s="155"/>
      <c r="AA41" s="155"/>
      <c r="AB41" s="155"/>
      <c r="AC41" s="155"/>
      <c r="AD41" s="155"/>
      <c r="AE41" s="155" t="s">
        <v>121</v>
      </c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</row>
    <row r="42" spans="1:60" ht="22.5" outlineLevel="1">
      <c r="A42" s="156">
        <v>24</v>
      </c>
      <c r="B42" s="162" t="s">
        <v>174</v>
      </c>
      <c r="C42" s="191" t="s">
        <v>175</v>
      </c>
      <c r="D42" s="164" t="s">
        <v>120</v>
      </c>
      <c r="E42" s="171">
        <v>97.0828</v>
      </c>
      <c r="F42" s="174"/>
      <c r="G42" s="174">
        <f t="shared" si="0"/>
        <v>0</v>
      </c>
      <c r="H42" s="174">
        <v>0</v>
      </c>
      <c r="I42" s="174">
        <f t="shared" si="1"/>
        <v>0</v>
      </c>
      <c r="J42" s="174">
        <v>66.9</v>
      </c>
      <c r="K42" s="174">
        <f t="shared" si="2"/>
        <v>6494.84</v>
      </c>
      <c r="L42" s="174">
        <v>0</v>
      </c>
      <c r="M42" s="174">
        <f t="shared" si="3"/>
        <v>0</v>
      </c>
      <c r="N42" s="165">
        <v>0</v>
      </c>
      <c r="O42" s="165">
        <f t="shared" si="4"/>
        <v>0</v>
      </c>
      <c r="P42" s="165">
        <v>0</v>
      </c>
      <c r="Q42" s="165">
        <f t="shared" si="5"/>
        <v>0</v>
      </c>
      <c r="R42" s="165"/>
      <c r="S42" s="165"/>
      <c r="T42" s="166">
        <v>0.09</v>
      </c>
      <c r="U42" s="165">
        <f t="shared" si="6"/>
        <v>8.74</v>
      </c>
      <c r="V42" s="155"/>
      <c r="W42" s="155"/>
      <c r="X42" s="155"/>
      <c r="Y42" s="155"/>
      <c r="Z42" s="155"/>
      <c r="AA42" s="155"/>
      <c r="AB42" s="155"/>
      <c r="AC42" s="155"/>
      <c r="AD42" s="155"/>
      <c r="AE42" s="155" t="s">
        <v>121</v>
      </c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</row>
    <row r="43" spans="1:31" ht="12.75">
      <c r="A43" s="157" t="s">
        <v>116</v>
      </c>
      <c r="B43" s="163" t="s">
        <v>65</v>
      </c>
      <c r="C43" s="193" t="s">
        <v>66</v>
      </c>
      <c r="D43" s="168"/>
      <c r="E43" s="173"/>
      <c r="F43" s="175"/>
      <c r="G43" s="175">
        <f>SUMIF(AE44:AE46,"&lt;&gt;NOR",G44:G46)</f>
        <v>0</v>
      </c>
      <c r="H43" s="175"/>
      <c r="I43" s="175">
        <f>SUM(I44:I46)</f>
        <v>88677.36</v>
      </c>
      <c r="J43" s="175"/>
      <c r="K43" s="175">
        <f>SUM(K44:K46)</f>
        <v>7024.55</v>
      </c>
      <c r="L43" s="175"/>
      <c r="M43" s="175">
        <f>SUM(M44:M46)</f>
        <v>0</v>
      </c>
      <c r="N43" s="169"/>
      <c r="O43" s="169">
        <f>SUM(O44:O46)</f>
        <v>0.36961</v>
      </c>
      <c r="P43" s="169"/>
      <c r="Q43" s="169">
        <f>SUM(Q44:Q46)</f>
        <v>0</v>
      </c>
      <c r="R43" s="169"/>
      <c r="S43" s="169"/>
      <c r="T43" s="170"/>
      <c r="U43" s="169">
        <f>SUM(U44:U46)</f>
        <v>15.43</v>
      </c>
      <c r="AE43" t="s">
        <v>117</v>
      </c>
    </row>
    <row r="44" spans="1:60" ht="12.75" outlineLevel="1">
      <c r="A44" s="156">
        <v>25</v>
      </c>
      <c r="B44" s="162" t="s">
        <v>176</v>
      </c>
      <c r="C44" s="191" t="s">
        <v>177</v>
      </c>
      <c r="D44" s="164" t="s">
        <v>120</v>
      </c>
      <c r="E44" s="171">
        <v>12.811500000000002</v>
      </c>
      <c r="F44" s="174"/>
      <c r="G44" s="174">
        <f>E44*F44</f>
        <v>0</v>
      </c>
      <c r="H44" s="174">
        <v>6921.7</v>
      </c>
      <c r="I44" s="174">
        <f>ROUND(E44*H44,2)</f>
        <v>88677.36</v>
      </c>
      <c r="J44" s="174">
        <v>548.3000000000002</v>
      </c>
      <c r="K44" s="174">
        <f>ROUND(E44*J44,2)</f>
        <v>7024.55</v>
      </c>
      <c r="L44" s="174">
        <v>0</v>
      </c>
      <c r="M44" s="174">
        <f>G44*(1+L44/100)</f>
        <v>0</v>
      </c>
      <c r="N44" s="165">
        <v>0.02885</v>
      </c>
      <c r="O44" s="165">
        <f>ROUND(E44*N44,5)</f>
        <v>0.36961</v>
      </c>
      <c r="P44" s="165">
        <v>0</v>
      </c>
      <c r="Q44" s="165">
        <f>ROUND(E44*P44,5)</f>
        <v>0</v>
      </c>
      <c r="R44" s="165"/>
      <c r="S44" s="165"/>
      <c r="T44" s="166">
        <v>1.20469</v>
      </c>
      <c r="U44" s="165">
        <f>ROUND(E44*T44,2)</f>
        <v>15.43</v>
      </c>
      <c r="V44" s="155"/>
      <c r="W44" s="155"/>
      <c r="X44" s="155"/>
      <c r="Y44" s="155"/>
      <c r="Z44" s="155"/>
      <c r="AA44" s="155"/>
      <c r="AB44" s="155"/>
      <c r="AC44" s="155"/>
      <c r="AD44" s="155"/>
      <c r="AE44" s="155" t="s">
        <v>178</v>
      </c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</row>
    <row r="45" spans="1:60" ht="12.75" outlineLevel="1">
      <c r="A45" s="156"/>
      <c r="B45" s="162"/>
      <c r="C45" s="192" t="s">
        <v>179</v>
      </c>
      <c r="D45" s="167"/>
      <c r="E45" s="172">
        <v>1.0332</v>
      </c>
      <c r="F45" s="174"/>
      <c r="G45" s="174"/>
      <c r="H45" s="174"/>
      <c r="I45" s="174"/>
      <c r="J45" s="174"/>
      <c r="K45" s="174"/>
      <c r="L45" s="174"/>
      <c r="M45" s="174"/>
      <c r="N45" s="165"/>
      <c r="O45" s="165"/>
      <c r="P45" s="165"/>
      <c r="Q45" s="165"/>
      <c r="R45" s="165"/>
      <c r="S45" s="165"/>
      <c r="T45" s="166"/>
      <c r="U45" s="165"/>
      <c r="V45" s="155"/>
      <c r="W45" s="155"/>
      <c r="X45" s="155"/>
      <c r="Y45" s="155"/>
      <c r="Z45" s="155"/>
      <c r="AA45" s="155"/>
      <c r="AB45" s="155"/>
      <c r="AC45" s="155"/>
      <c r="AD45" s="155"/>
      <c r="AE45" s="155" t="s">
        <v>123</v>
      </c>
      <c r="AF45" s="155">
        <v>0</v>
      </c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</row>
    <row r="46" spans="1:60" ht="12.75" outlineLevel="1">
      <c r="A46" s="156"/>
      <c r="B46" s="162"/>
      <c r="C46" s="192" t="s">
        <v>180</v>
      </c>
      <c r="D46" s="167"/>
      <c r="E46" s="172">
        <v>11.7783</v>
      </c>
      <c r="F46" s="174"/>
      <c r="G46" s="174"/>
      <c r="H46" s="174"/>
      <c r="I46" s="174"/>
      <c r="J46" s="174"/>
      <c r="K46" s="174"/>
      <c r="L46" s="174"/>
      <c r="M46" s="174"/>
      <c r="N46" s="165"/>
      <c r="O46" s="165"/>
      <c r="P46" s="165"/>
      <c r="Q46" s="165"/>
      <c r="R46" s="165"/>
      <c r="S46" s="165"/>
      <c r="T46" s="166"/>
      <c r="U46" s="165"/>
      <c r="V46" s="155"/>
      <c r="W46" s="155"/>
      <c r="X46" s="155"/>
      <c r="Y46" s="155"/>
      <c r="Z46" s="155"/>
      <c r="AA46" s="155"/>
      <c r="AB46" s="155"/>
      <c r="AC46" s="155"/>
      <c r="AD46" s="155"/>
      <c r="AE46" s="155" t="s">
        <v>123</v>
      </c>
      <c r="AF46" s="155">
        <v>0</v>
      </c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</row>
    <row r="47" spans="1:31" ht="12.75">
      <c r="A47" s="157" t="s">
        <v>116</v>
      </c>
      <c r="B47" s="163" t="s">
        <v>67</v>
      </c>
      <c r="C47" s="193" t="s">
        <v>68</v>
      </c>
      <c r="D47" s="168"/>
      <c r="E47" s="173"/>
      <c r="F47" s="175"/>
      <c r="G47" s="175">
        <f>SUMIF(AE48:AE55,"&lt;&gt;NOR",G48:G55)</f>
        <v>0</v>
      </c>
      <c r="H47" s="175"/>
      <c r="I47" s="175">
        <f>SUM(I48:I55)</f>
        <v>6546</v>
      </c>
      <c r="J47" s="175"/>
      <c r="K47" s="175">
        <f>SUM(K48:K55)</f>
        <v>27788.14</v>
      </c>
      <c r="L47" s="175"/>
      <c r="M47" s="175">
        <f>SUM(M48:M55)</f>
        <v>0</v>
      </c>
      <c r="N47" s="169"/>
      <c r="O47" s="169">
        <f>SUM(O48:O55)</f>
        <v>2.018</v>
      </c>
      <c r="P47" s="169"/>
      <c r="Q47" s="169">
        <f>SUM(Q48:Q55)</f>
        <v>0</v>
      </c>
      <c r="R47" s="169"/>
      <c r="S47" s="169"/>
      <c r="T47" s="170"/>
      <c r="U47" s="169">
        <f>SUM(U48:U55)</f>
        <v>44.06</v>
      </c>
      <c r="AE47" t="s">
        <v>117</v>
      </c>
    </row>
    <row r="48" spans="1:60" ht="12.75" outlineLevel="1">
      <c r="A48" s="156">
        <v>26</v>
      </c>
      <c r="B48" s="162" t="s">
        <v>181</v>
      </c>
      <c r="C48" s="191" t="s">
        <v>182</v>
      </c>
      <c r="D48" s="164" t="s">
        <v>120</v>
      </c>
      <c r="E48" s="171">
        <v>100</v>
      </c>
      <c r="F48" s="174"/>
      <c r="G48" s="174">
        <f>E48*F48</f>
        <v>0</v>
      </c>
      <c r="H48" s="174">
        <v>0.02</v>
      </c>
      <c r="I48" s="174">
        <f aca="true" t="shared" si="7" ref="I48:I55">ROUND(E48*H48,2)</f>
        <v>2</v>
      </c>
      <c r="J48" s="174">
        <v>63.279999999999994</v>
      </c>
      <c r="K48" s="174">
        <f aca="true" t="shared" si="8" ref="K48:K55">ROUND(E48*J48,2)</f>
        <v>6328</v>
      </c>
      <c r="L48" s="174">
        <v>0</v>
      </c>
      <c r="M48" s="174">
        <f aca="true" t="shared" si="9" ref="M48:M55">G48*(1+L48/100)</f>
        <v>0</v>
      </c>
      <c r="N48" s="165">
        <v>0.01838</v>
      </c>
      <c r="O48" s="165">
        <f aca="true" t="shared" si="10" ref="O48:O55">ROUND(E48*N48,5)</f>
        <v>1.838</v>
      </c>
      <c r="P48" s="165">
        <v>0</v>
      </c>
      <c r="Q48" s="165">
        <f aca="true" t="shared" si="11" ref="Q48:Q55">ROUND(E48*P48,5)</f>
        <v>0</v>
      </c>
      <c r="R48" s="165"/>
      <c r="S48" s="165"/>
      <c r="T48" s="166">
        <v>0.13</v>
      </c>
      <c r="U48" s="165">
        <f aca="true" t="shared" si="12" ref="U48:U55">ROUND(E48*T48,2)</f>
        <v>13</v>
      </c>
      <c r="V48" s="155"/>
      <c r="W48" s="155"/>
      <c r="X48" s="155"/>
      <c r="Y48" s="155"/>
      <c r="Z48" s="155"/>
      <c r="AA48" s="155"/>
      <c r="AB48" s="155"/>
      <c r="AC48" s="155"/>
      <c r="AD48" s="155"/>
      <c r="AE48" s="155" t="s">
        <v>121</v>
      </c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</row>
    <row r="49" spans="1:60" ht="12.75" outlineLevel="1">
      <c r="A49" s="156">
        <v>27</v>
      </c>
      <c r="B49" s="162" t="s">
        <v>183</v>
      </c>
      <c r="C49" s="191" t="s">
        <v>184</v>
      </c>
      <c r="D49" s="164" t="s">
        <v>120</v>
      </c>
      <c r="E49" s="171">
        <v>200</v>
      </c>
      <c r="F49" s="174"/>
      <c r="G49" s="174">
        <f aca="true" t="shared" si="13" ref="G49:G55">E49*F49</f>
        <v>0</v>
      </c>
      <c r="H49" s="174">
        <v>25.02</v>
      </c>
      <c r="I49" s="174">
        <f t="shared" si="7"/>
        <v>5004</v>
      </c>
      <c r="J49" s="174">
        <v>2.4800000000000004</v>
      </c>
      <c r="K49" s="174">
        <f t="shared" si="8"/>
        <v>496</v>
      </c>
      <c r="L49" s="174">
        <v>0</v>
      </c>
      <c r="M49" s="174">
        <f t="shared" si="9"/>
        <v>0</v>
      </c>
      <c r="N49" s="165">
        <v>0.00085</v>
      </c>
      <c r="O49" s="165">
        <f t="shared" si="10"/>
        <v>0.17</v>
      </c>
      <c r="P49" s="165">
        <v>0</v>
      </c>
      <c r="Q49" s="165">
        <f t="shared" si="11"/>
        <v>0</v>
      </c>
      <c r="R49" s="165"/>
      <c r="S49" s="165"/>
      <c r="T49" s="166">
        <v>0.006</v>
      </c>
      <c r="U49" s="165">
        <f t="shared" si="12"/>
        <v>1.2</v>
      </c>
      <c r="V49" s="155"/>
      <c r="W49" s="155"/>
      <c r="X49" s="155"/>
      <c r="Y49" s="155"/>
      <c r="Z49" s="155"/>
      <c r="AA49" s="155"/>
      <c r="AB49" s="155"/>
      <c r="AC49" s="155"/>
      <c r="AD49" s="155"/>
      <c r="AE49" s="155" t="s">
        <v>121</v>
      </c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</row>
    <row r="50" spans="1:60" ht="12.75" outlineLevel="1">
      <c r="A50" s="156">
        <v>28</v>
      </c>
      <c r="B50" s="162" t="s">
        <v>185</v>
      </c>
      <c r="C50" s="191" t="s">
        <v>186</v>
      </c>
      <c r="D50" s="164" t="s">
        <v>120</v>
      </c>
      <c r="E50" s="171">
        <v>100</v>
      </c>
      <c r="F50" s="174"/>
      <c r="G50" s="174">
        <f t="shared" si="13"/>
        <v>0</v>
      </c>
      <c r="H50" s="174">
        <v>0</v>
      </c>
      <c r="I50" s="174">
        <f t="shared" si="7"/>
        <v>0</v>
      </c>
      <c r="J50" s="174">
        <v>51.7</v>
      </c>
      <c r="K50" s="174">
        <f t="shared" si="8"/>
        <v>5170</v>
      </c>
      <c r="L50" s="174">
        <v>0</v>
      </c>
      <c r="M50" s="174">
        <f t="shared" si="9"/>
        <v>0</v>
      </c>
      <c r="N50" s="165">
        <v>0</v>
      </c>
      <c r="O50" s="165">
        <f t="shared" si="10"/>
        <v>0</v>
      </c>
      <c r="P50" s="165">
        <v>0</v>
      </c>
      <c r="Q50" s="165">
        <f t="shared" si="11"/>
        <v>0</v>
      </c>
      <c r="R50" s="165"/>
      <c r="S50" s="165"/>
      <c r="T50" s="166">
        <v>0.102</v>
      </c>
      <c r="U50" s="165">
        <f t="shared" si="12"/>
        <v>10.2</v>
      </c>
      <c r="V50" s="155"/>
      <c r="W50" s="155"/>
      <c r="X50" s="155"/>
      <c r="Y50" s="155"/>
      <c r="Z50" s="155"/>
      <c r="AA50" s="155"/>
      <c r="AB50" s="155"/>
      <c r="AC50" s="155"/>
      <c r="AD50" s="155"/>
      <c r="AE50" s="155" t="s">
        <v>121</v>
      </c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</row>
    <row r="51" spans="1:60" ht="12.75" outlineLevel="1">
      <c r="A51" s="156">
        <v>29</v>
      </c>
      <c r="B51" s="162" t="s">
        <v>187</v>
      </c>
      <c r="C51" s="191" t="s">
        <v>188</v>
      </c>
      <c r="D51" s="164" t="s">
        <v>120</v>
      </c>
      <c r="E51" s="171">
        <v>100</v>
      </c>
      <c r="F51" s="174"/>
      <c r="G51" s="174">
        <f t="shared" si="13"/>
        <v>0</v>
      </c>
      <c r="H51" s="174">
        <v>0</v>
      </c>
      <c r="I51" s="174">
        <f t="shared" si="7"/>
        <v>0</v>
      </c>
      <c r="J51" s="174">
        <v>13.9</v>
      </c>
      <c r="K51" s="174">
        <f t="shared" si="8"/>
        <v>1390</v>
      </c>
      <c r="L51" s="174">
        <v>0</v>
      </c>
      <c r="M51" s="174">
        <f t="shared" si="9"/>
        <v>0</v>
      </c>
      <c r="N51" s="165">
        <v>0</v>
      </c>
      <c r="O51" s="165">
        <f t="shared" si="10"/>
        <v>0</v>
      </c>
      <c r="P51" s="165">
        <v>0</v>
      </c>
      <c r="Q51" s="165">
        <f t="shared" si="11"/>
        <v>0</v>
      </c>
      <c r="R51" s="165"/>
      <c r="S51" s="165"/>
      <c r="T51" s="166">
        <v>0.0303</v>
      </c>
      <c r="U51" s="165">
        <f t="shared" si="12"/>
        <v>3.03</v>
      </c>
      <c r="V51" s="155"/>
      <c r="W51" s="155"/>
      <c r="X51" s="155"/>
      <c r="Y51" s="155"/>
      <c r="Z51" s="155"/>
      <c r="AA51" s="155"/>
      <c r="AB51" s="155"/>
      <c r="AC51" s="155"/>
      <c r="AD51" s="155"/>
      <c r="AE51" s="155" t="s">
        <v>121</v>
      </c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</row>
    <row r="52" spans="1:60" ht="12.75" outlineLevel="1">
      <c r="A52" s="156">
        <v>30</v>
      </c>
      <c r="B52" s="162" t="s">
        <v>189</v>
      </c>
      <c r="C52" s="191" t="s">
        <v>190</v>
      </c>
      <c r="D52" s="164" t="s">
        <v>120</v>
      </c>
      <c r="E52" s="171">
        <v>200</v>
      </c>
      <c r="F52" s="174"/>
      <c r="G52" s="174">
        <f t="shared" si="13"/>
        <v>0</v>
      </c>
      <c r="H52" s="174">
        <v>7.7</v>
      </c>
      <c r="I52" s="174">
        <f t="shared" si="7"/>
        <v>1540</v>
      </c>
      <c r="J52" s="174">
        <v>0</v>
      </c>
      <c r="K52" s="174">
        <f t="shared" si="8"/>
        <v>0</v>
      </c>
      <c r="L52" s="174">
        <v>0</v>
      </c>
      <c r="M52" s="174">
        <f t="shared" si="9"/>
        <v>0</v>
      </c>
      <c r="N52" s="165">
        <v>5E-05</v>
      </c>
      <c r="O52" s="165">
        <f t="shared" si="10"/>
        <v>0.01</v>
      </c>
      <c r="P52" s="165">
        <v>0</v>
      </c>
      <c r="Q52" s="165">
        <f t="shared" si="11"/>
        <v>0</v>
      </c>
      <c r="R52" s="165"/>
      <c r="S52" s="165"/>
      <c r="T52" s="166">
        <v>0</v>
      </c>
      <c r="U52" s="165">
        <f t="shared" si="12"/>
        <v>0</v>
      </c>
      <c r="V52" s="155"/>
      <c r="W52" s="155"/>
      <c r="X52" s="155"/>
      <c r="Y52" s="155"/>
      <c r="Z52" s="155"/>
      <c r="AA52" s="155"/>
      <c r="AB52" s="155"/>
      <c r="AC52" s="155"/>
      <c r="AD52" s="155"/>
      <c r="AE52" s="155" t="s">
        <v>121</v>
      </c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</row>
    <row r="53" spans="1:60" ht="12.75" outlineLevel="1">
      <c r="A53" s="156">
        <v>31</v>
      </c>
      <c r="B53" s="162" t="s">
        <v>191</v>
      </c>
      <c r="C53" s="191" t="s">
        <v>192</v>
      </c>
      <c r="D53" s="164" t="s">
        <v>120</v>
      </c>
      <c r="E53" s="171">
        <v>100</v>
      </c>
      <c r="F53" s="174"/>
      <c r="G53" s="174">
        <f t="shared" si="13"/>
        <v>0</v>
      </c>
      <c r="H53" s="174">
        <v>0</v>
      </c>
      <c r="I53" s="174">
        <f t="shared" si="7"/>
        <v>0</v>
      </c>
      <c r="J53" s="174">
        <v>8.2</v>
      </c>
      <c r="K53" s="174">
        <f t="shared" si="8"/>
        <v>820</v>
      </c>
      <c r="L53" s="174">
        <v>0</v>
      </c>
      <c r="M53" s="174">
        <f t="shared" si="9"/>
        <v>0</v>
      </c>
      <c r="N53" s="165">
        <v>0</v>
      </c>
      <c r="O53" s="165">
        <f t="shared" si="10"/>
        <v>0</v>
      </c>
      <c r="P53" s="165">
        <v>0</v>
      </c>
      <c r="Q53" s="165">
        <f t="shared" si="11"/>
        <v>0</v>
      </c>
      <c r="R53" s="165"/>
      <c r="S53" s="165"/>
      <c r="T53" s="166">
        <v>0.018</v>
      </c>
      <c r="U53" s="165">
        <f t="shared" si="12"/>
        <v>1.8</v>
      </c>
      <c r="V53" s="155"/>
      <c r="W53" s="155"/>
      <c r="X53" s="155"/>
      <c r="Y53" s="155"/>
      <c r="Z53" s="155"/>
      <c r="AA53" s="155"/>
      <c r="AB53" s="155"/>
      <c r="AC53" s="155"/>
      <c r="AD53" s="155"/>
      <c r="AE53" s="155" t="s">
        <v>121</v>
      </c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</row>
    <row r="54" spans="1:60" ht="22.5" outlineLevel="1">
      <c r="A54" s="156">
        <v>32</v>
      </c>
      <c r="B54" s="162" t="s">
        <v>193</v>
      </c>
      <c r="C54" s="191" t="s">
        <v>194</v>
      </c>
      <c r="D54" s="164" t="s">
        <v>195</v>
      </c>
      <c r="E54" s="171">
        <v>50</v>
      </c>
      <c r="F54" s="174"/>
      <c r="G54" s="174">
        <f t="shared" si="13"/>
        <v>0</v>
      </c>
      <c r="H54" s="174">
        <v>0</v>
      </c>
      <c r="I54" s="174">
        <f t="shared" si="7"/>
        <v>0</v>
      </c>
      <c r="J54" s="174">
        <v>161.5</v>
      </c>
      <c r="K54" s="174">
        <f t="shared" si="8"/>
        <v>8075</v>
      </c>
      <c r="L54" s="174">
        <v>0</v>
      </c>
      <c r="M54" s="174">
        <f t="shared" si="9"/>
        <v>0</v>
      </c>
      <c r="N54" s="165">
        <v>0</v>
      </c>
      <c r="O54" s="165">
        <f t="shared" si="10"/>
        <v>0</v>
      </c>
      <c r="P54" s="165">
        <v>0</v>
      </c>
      <c r="Q54" s="165">
        <f t="shared" si="11"/>
        <v>0</v>
      </c>
      <c r="R54" s="165"/>
      <c r="S54" s="165"/>
      <c r="T54" s="166">
        <v>0</v>
      </c>
      <c r="U54" s="165">
        <f t="shared" si="12"/>
        <v>0</v>
      </c>
      <c r="V54" s="155"/>
      <c r="W54" s="155"/>
      <c r="X54" s="155"/>
      <c r="Y54" s="155"/>
      <c r="Z54" s="155"/>
      <c r="AA54" s="155"/>
      <c r="AB54" s="155"/>
      <c r="AC54" s="155"/>
      <c r="AD54" s="155"/>
      <c r="AE54" s="155" t="s">
        <v>121</v>
      </c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</row>
    <row r="55" spans="1:60" ht="12.75" outlineLevel="1">
      <c r="A55" s="156">
        <v>33</v>
      </c>
      <c r="B55" s="162" t="s">
        <v>196</v>
      </c>
      <c r="C55" s="191" t="s">
        <v>197</v>
      </c>
      <c r="D55" s="164" t="s">
        <v>198</v>
      </c>
      <c r="E55" s="171">
        <v>2.018</v>
      </c>
      <c r="F55" s="174"/>
      <c r="G55" s="174">
        <f t="shared" si="13"/>
        <v>0</v>
      </c>
      <c r="H55" s="174">
        <v>0</v>
      </c>
      <c r="I55" s="174">
        <f t="shared" si="7"/>
        <v>0</v>
      </c>
      <c r="J55" s="174">
        <v>2730</v>
      </c>
      <c r="K55" s="174">
        <f t="shared" si="8"/>
        <v>5509.14</v>
      </c>
      <c r="L55" s="174">
        <v>0</v>
      </c>
      <c r="M55" s="174">
        <f t="shared" si="9"/>
        <v>0</v>
      </c>
      <c r="N55" s="165">
        <v>0</v>
      </c>
      <c r="O55" s="165">
        <f t="shared" si="10"/>
        <v>0</v>
      </c>
      <c r="P55" s="165">
        <v>0</v>
      </c>
      <c r="Q55" s="165">
        <f t="shared" si="11"/>
        <v>0</v>
      </c>
      <c r="R55" s="165"/>
      <c r="S55" s="165"/>
      <c r="T55" s="166">
        <v>7.348</v>
      </c>
      <c r="U55" s="165">
        <f t="shared" si="12"/>
        <v>14.83</v>
      </c>
      <c r="V55" s="155"/>
      <c r="W55" s="155"/>
      <c r="X55" s="155"/>
      <c r="Y55" s="155"/>
      <c r="Z55" s="155"/>
      <c r="AA55" s="155"/>
      <c r="AB55" s="155"/>
      <c r="AC55" s="155"/>
      <c r="AD55" s="155"/>
      <c r="AE55" s="155" t="s">
        <v>121</v>
      </c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</row>
    <row r="56" spans="1:31" ht="12.75">
      <c r="A56" s="157" t="s">
        <v>116</v>
      </c>
      <c r="B56" s="163" t="s">
        <v>69</v>
      </c>
      <c r="C56" s="193" t="s">
        <v>70</v>
      </c>
      <c r="D56" s="168"/>
      <c r="E56" s="173"/>
      <c r="F56" s="175"/>
      <c r="G56" s="175">
        <f>SUMIF(AE57:AE63,"&lt;&gt;NOR",G57:G63)</f>
        <v>0</v>
      </c>
      <c r="H56" s="175"/>
      <c r="I56" s="175">
        <f>SUM(I57:I63)</f>
        <v>294.66</v>
      </c>
      <c r="J56" s="175"/>
      <c r="K56" s="175">
        <f>SUM(K57:K63)</f>
        <v>13651.130000000001</v>
      </c>
      <c r="L56" s="175"/>
      <c r="M56" s="175">
        <f>SUM(M57:M63)</f>
        <v>0</v>
      </c>
      <c r="N56" s="169"/>
      <c r="O56" s="169">
        <f>SUM(O57:O63)</f>
        <v>0.01281</v>
      </c>
      <c r="P56" s="169"/>
      <c r="Q56" s="169">
        <f>SUM(Q57:Q63)</f>
        <v>6.8240300000000005</v>
      </c>
      <c r="R56" s="169"/>
      <c r="S56" s="169"/>
      <c r="T56" s="170"/>
      <c r="U56" s="169">
        <f>SUM(U57:U63)</f>
        <v>27.24</v>
      </c>
      <c r="AE56" t="s">
        <v>117</v>
      </c>
    </row>
    <row r="57" spans="1:60" ht="12.75" outlineLevel="1">
      <c r="A57" s="156">
        <v>34</v>
      </c>
      <c r="B57" s="162" t="s">
        <v>199</v>
      </c>
      <c r="C57" s="191" t="s">
        <v>200</v>
      </c>
      <c r="D57" s="164" t="s">
        <v>120</v>
      </c>
      <c r="E57" s="171">
        <v>97.0828</v>
      </c>
      <c r="F57" s="174"/>
      <c r="G57" s="174">
        <f>E57*F57</f>
        <v>0</v>
      </c>
      <c r="H57" s="174">
        <v>0</v>
      </c>
      <c r="I57" s="174">
        <f>ROUND(E57*H57,2)</f>
        <v>0</v>
      </c>
      <c r="J57" s="174">
        <v>73.8</v>
      </c>
      <c r="K57" s="174">
        <f>ROUND(E57*J57,2)</f>
        <v>7164.71</v>
      </c>
      <c r="L57" s="174">
        <v>0</v>
      </c>
      <c r="M57" s="174">
        <f>G57*(1+L57/100)</f>
        <v>0</v>
      </c>
      <c r="N57" s="165">
        <v>0</v>
      </c>
      <c r="O57" s="165">
        <f>ROUND(E57*N57,5)</f>
        <v>0</v>
      </c>
      <c r="P57" s="165">
        <v>0.046</v>
      </c>
      <c r="Q57" s="165">
        <f>ROUND(E57*P57,5)</f>
        <v>4.46581</v>
      </c>
      <c r="R57" s="165"/>
      <c r="S57" s="165"/>
      <c r="T57" s="166">
        <v>0.13</v>
      </c>
      <c r="U57" s="165">
        <f>ROUND(E57*T57,2)</f>
        <v>12.62</v>
      </c>
      <c r="V57" s="155"/>
      <c r="W57" s="155"/>
      <c r="X57" s="155"/>
      <c r="Y57" s="155"/>
      <c r="Z57" s="155"/>
      <c r="AA57" s="155"/>
      <c r="AB57" s="155"/>
      <c r="AC57" s="155"/>
      <c r="AD57" s="155"/>
      <c r="AE57" s="155" t="s">
        <v>121</v>
      </c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</row>
    <row r="58" spans="1:60" ht="12.75" outlineLevel="1">
      <c r="A58" s="156">
        <v>35</v>
      </c>
      <c r="B58" s="162" t="s">
        <v>201</v>
      </c>
      <c r="C58" s="191" t="s">
        <v>202</v>
      </c>
      <c r="D58" s="164" t="s">
        <v>120</v>
      </c>
      <c r="E58" s="171">
        <v>20.718</v>
      </c>
      <c r="F58" s="174"/>
      <c r="G58" s="174">
        <f>E58*F58</f>
        <v>0</v>
      </c>
      <c r="H58" s="174">
        <v>0</v>
      </c>
      <c r="I58" s="174">
        <f>ROUND(E58*H58,2)</f>
        <v>0</v>
      </c>
      <c r="J58" s="174">
        <v>97.4</v>
      </c>
      <c r="K58" s="174">
        <f>ROUND(E58*J58,2)</f>
        <v>2017.93</v>
      </c>
      <c r="L58" s="174">
        <v>0</v>
      </c>
      <c r="M58" s="174">
        <f>G58*(1+L58/100)</f>
        <v>0</v>
      </c>
      <c r="N58" s="165">
        <v>0</v>
      </c>
      <c r="O58" s="165">
        <f>ROUND(E58*N58,5)</f>
        <v>0</v>
      </c>
      <c r="P58" s="165">
        <v>0.059</v>
      </c>
      <c r="Q58" s="165">
        <f>ROUND(E58*P58,5)</f>
        <v>1.22236</v>
      </c>
      <c r="R58" s="165"/>
      <c r="S58" s="165"/>
      <c r="T58" s="166">
        <v>0.2</v>
      </c>
      <c r="U58" s="165">
        <f>ROUND(E58*T58,2)</f>
        <v>4.14</v>
      </c>
      <c r="V58" s="155"/>
      <c r="W58" s="155"/>
      <c r="X58" s="155"/>
      <c r="Y58" s="155"/>
      <c r="Z58" s="155"/>
      <c r="AA58" s="155"/>
      <c r="AB58" s="155"/>
      <c r="AC58" s="155"/>
      <c r="AD58" s="155"/>
      <c r="AE58" s="155" t="s">
        <v>121</v>
      </c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</row>
    <row r="59" spans="1:60" ht="12.75" outlineLevel="1">
      <c r="A59" s="156">
        <v>36</v>
      </c>
      <c r="B59" s="162" t="s">
        <v>203</v>
      </c>
      <c r="C59" s="191" t="s">
        <v>204</v>
      </c>
      <c r="D59" s="164" t="s">
        <v>161</v>
      </c>
      <c r="E59" s="171">
        <v>6.21</v>
      </c>
      <c r="F59" s="174"/>
      <c r="G59" s="174">
        <f>E59*F59</f>
        <v>0</v>
      </c>
      <c r="H59" s="174">
        <v>0</v>
      </c>
      <c r="I59" s="174">
        <f>ROUND(E59*H59,2)</f>
        <v>0</v>
      </c>
      <c r="J59" s="174">
        <v>243</v>
      </c>
      <c r="K59" s="174">
        <f>ROUND(E59*J59,2)</f>
        <v>1509.03</v>
      </c>
      <c r="L59" s="174">
        <v>0</v>
      </c>
      <c r="M59" s="174">
        <f>G59*(1+L59/100)</f>
        <v>0</v>
      </c>
      <c r="N59" s="165">
        <v>0</v>
      </c>
      <c r="O59" s="165">
        <f>ROUND(E59*N59,5)</f>
        <v>0</v>
      </c>
      <c r="P59" s="165">
        <v>0.055</v>
      </c>
      <c r="Q59" s="165">
        <f>ROUND(E59*P59,5)</f>
        <v>0.34155</v>
      </c>
      <c r="R59" s="165"/>
      <c r="S59" s="165"/>
      <c r="T59" s="166">
        <v>0.425</v>
      </c>
      <c r="U59" s="165">
        <f>ROUND(E59*T59,2)</f>
        <v>2.64</v>
      </c>
      <c r="V59" s="155"/>
      <c r="W59" s="155"/>
      <c r="X59" s="155"/>
      <c r="Y59" s="155"/>
      <c r="Z59" s="155"/>
      <c r="AA59" s="155"/>
      <c r="AB59" s="155"/>
      <c r="AC59" s="155"/>
      <c r="AD59" s="155"/>
      <c r="AE59" s="155" t="s">
        <v>121</v>
      </c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</row>
    <row r="60" spans="1:60" ht="12.75" outlineLevel="1">
      <c r="A60" s="156"/>
      <c r="B60" s="162"/>
      <c r="C60" s="192" t="s">
        <v>205</v>
      </c>
      <c r="D60" s="167"/>
      <c r="E60" s="172">
        <v>6.21</v>
      </c>
      <c r="F60" s="174"/>
      <c r="G60" s="174"/>
      <c r="H60" s="174"/>
      <c r="I60" s="174"/>
      <c r="J60" s="174"/>
      <c r="K60" s="174"/>
      <c r="L60" s="174"/>
      <c r="M60" s="174"/>
      <c r="N60" s="165"/>
      <c r="O60" s="165"/>
      <c r="P60" s="165"/>
      <c r="Q60" s="165"/>
      <c r="R60" s="165"/>
      <c r="S60" s="165"/>
      <c r="T60" s="166"/>
      <c r="U60" s="165"/>
      <c r="V60" s="155"/>
      <c r="W60" s="155"/>
      <c r="X60" s="155"/>
      <c r="Y60" s="155"/>
      <c r="Z60" s="155"/>
      <c r="AA60" s="155"/>
      <c r="AB60" s="155"/>
      <c r="AC60" s="155"/>
      <c r="AD60" s="155"/>
      <c r="AE60" s="155" t="s">
        <v>123</v>
      </c>
      <c r="AF60" s="155">
        <v>0</v>
      </c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</row>
    <row r="61" spans="1:60" ht="12.75" outlineLevel="1">
      <c r="A61" s="156">
        <v>37</v>
      </c>
      <c r="B61" s="162" t="s">
        <v>206</v>
      </c>
      <c r="C61" s="191" t="s">
        <v>207</v>
      </c>
      <c r="D61" s="164" t="s">
        <v>120</v>
      </c>
      <c r="E61" s="171">
        <v>12.811500000000002</v>
      </c>
      <c r="F61" s="174"/>
      <c r="G61" s="174">
        <f>E61*F61</f>
        <v>0</v>
      </c>
      <c r="H61" s="174">
        <v>23</v>
      </c>
      <c r="I61" s="174">
        <f>ROUND(E61*H61,2)</f>
        <v>294.66</v>
      </c>
      <c r="J61" s="174">
        <v>231</v>
      </c>
      <c r="K61" s="174">
        <f>ROUND(E61*J61,2)</f>
        <v>2959.46</v>
      </c>
      <c r="L61" s="174">
        <v>0</v>
      </c>
      <c r="M61" s="174">
        <f>G61*(1+L61/100)</f>
        <v>0</v>
      </c>
      <c r="N61" s="165">
        <v>0.001</v>
      </c>
      <c r="O61" s="165">
        <f>ROUND(E61*N61,5)</f>
        <v>0.01281</v>
      </c>
      <c r="P61" s="165">
        <v>0.062</v>
      </c>
      <c r="Q61" s="165">
        <f>ROUND(E61*P61,5)</f>
        <v>0.79431</v>
      </c>
      <c r="R61" s="165"/>
      <c r="S61" s="165"/>
      <c r="T61" s="166">
        <v>0.612</v>
      </c>
      <c r="U61" s="165">
        <f>ROUND(E61*T61,2)</f>
        <v>7.84</v>
      </c>
      <c r="V61" s="155"/>
      <c r="W61" s="155"/>
      <c r="X61" s="155"/>
      <c r="Y61" s="155"/>
      <c r="Z61" s="155"/>
      <c r="AA61" s="155"/>
      <c r="AB61" s="155"/>
      <c r="AC61" s="155"/>
      <c r="AD61" s="155"/>
      <c r="AE61" s="155" t="s">
        <v>121</v>
      </c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</row>
    <row r="62" spans="1:60" ht="12.75" outlineLevel="1">
      <c r="A62" s="156"/>
      <c r="B62" s="162"/>
      <c r="C62" s="192" t="s">
        <v>179</v>
      </c>
      <c r="D62" s="167"/>
      <c r="E62" s="172">
        <v>1.0332</v>
      </c>
      <c r="F62" s="174"/>
      <c r="G62" s="174"/>
      <c r="H62" s="174"/>
      <c r="I62" s="174"/>
      <c r="J62" s="174"/>
      <c r="K62" s="174"/>
      <c r="L62" s="174"/>
      <c r="M62" s="174"/>
      <c r="N62" s="165"/>
      <c r="O62" s="165"/>
      <c r="P62" s="165"/>
      <c r="Q62" s="165"/>
      <c r="R62" s="165"/>
      <c r="S62" s="165"/>
      <c r="T62" s="166"/>
      <c r="U62" s="165"/>
      <c r="V62" s="155"/>
      <c r="W62" s="155"/>
      <c r="X62" s="155"/>
      <c r="Y62" s="155"/>
      <c r="Z62" s="155"/>
      <c r="AA62" s="155"/>
      <c r="AB62" s="155"/>
      <c r="AC62" s="155"/>
      <c r="AD62" s="155"/>
      <c r="AE62" s="155" t="s">
        <v>123</v>
      </c>
      <c r="AF62" s="155">
        <v>0</v>
      </c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</row>
    <row r="63" spans="1:60" ht="12.75" outlineLevel="1">
      <c r="A63" s="156"/>
      <c r="B63" s="162"/>
      <c r="C63" s="192" t="s">
        <v>180</v>
      </c>
      <c r="D63" s="167"/>
      <c r="E63" s="172">
        <v>11.7783</v>
      </c>
      <c r="F63" s="174"/>
      <c r="G63" s="174"/>
      <c r="H63" s="174"/>
      <c r="I63" s="174"/>
      <c r="J63" s="174"/>
      <c r="K63" s="174"/>
      <c r="L63" s="174"/>
      <c r="M63" s="174"/>
      <c r="N63" s="165"/>
      <c r="O63" s="165"/>
      <c r="P63" s="165"/>
      <c r="Q63" s="165"/>
      <c r="R63" s="165"/>
      <c r="S63" s="165"/>
      <c r="T63" s="166"/>
      <c r="U63" s="165"/>
      <c r="V63" s="155"/>
      <c r="W63" s="155"/>
      <c r="X63" s="155"/>
      <c r="Y63" s="155"/>
      <c r="Z63" s="155"/>
      <c r="AA63" s="155"/>
      <c r="AB63" s="155"/>
      <c r="AC63" s="155"/>
      <c r="AD63" s="155"/>
      <c r="AE63" s="155" t="s">
        <v>123</v>
      </c>
      <c r="AF63" s="155">
        <v>0</v>
      </c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</row>
    <row r="64" spans="1:31" ht="12.75">
      <c r="A64" s="157" t="s">
        <v>116</v>
      </c>
      <c r="B64" s="163" t="s">
        <v>71</v>
      </c>
      <c r="C64" s="193" t="s">
        <v>72</v>
      </c>
      <c r="D64" s="168"/>
      <c r="E64" s="173"/>
      <c r="F64" s="175"/>
      <c r="G64" s="175">
        <f>SUMIF(AE65:AE72,"&lt;&gt;NOR",G65:G72)</f>
        <v>0</v>
      </c>
      <c r="H64" s="175"/>
      <c r="I64" s="175">
        <f>SUM(I65:I72)</f>
        <v>28.77</v>
      </c>
      <c r="J64" s="175"/>
      <c r="K64" s="175">
        <f>SUM(K65:K72)</f>
        <v>23129.830000000005</v>
      </c>
      <c r="L64" s="175"/>
      <c r="M64" s="175">
        <f>SUM(M65:M72)</f>
        <v>0</v>
      </c>
      <c r="N64" s="169"/>
      <c r="O64" s="169">
        <f>SUM(O65:O72)</f>
        <v>0</v>
      </c>
      <c r="P64" s="169"/>
      <c r="Q64" s="169">
        <f>SUM(Q65:Q72)</f>
        <v>0</v>
      </c>
      <c r="R64" s="169"/>
      <c r="S64" s="169"/>
      <c r="T64" s="170"/>
      <c r="U64" s="169">
        <f>SUM(U65:U72)</f>
        <v>28.790000000000003</v>
      </c>
      <c r="AE64" t="s">
        <v>117</v>
      </c>
    </row>
    <row r="65" spans="1:60" ht="12.75" outlineLevel="1">
      <c r="A65" s="156">
        <v>38</v>
      </c>
      <c r="B65" s="162" t="s">
        <v>208</v>
      </c>
      <c r="C65" s="191" t="s">
        <v>209</v>
      </c>
      <c r="D65" s="164" t="s">
        <v>198</v>
      </c>
      <c r="E65" s="171">
        <v>8.824</v>
      </c>
      <c r="F65" s="174"/>
      <c r="G65" s="174">
        <f>E65*F65</f>
        <v>0</v>
      </c>
      <c r="H65" s="174">
        <v>0</v>
      </c>
      <c r="I65" s="174">
        <f aca="true" t="shared" si="14" ref="I65:I70">ROUND(E65*H65,2)</f>
        <v>0</v>
      </c>
      <c r="J65" s="174">
        <v>677</v>
      </c>
      <c r="K65" s="174">
        <f aca="true" t="shared" si="15" ref="K65:K70">ROUND(E65*J65,2)</f>
        <v>5973.85</v>
      </c>
      <c r="L65" s="174">
        <v>0</v>
      </c>
      <c r="M65" s="174">
        <f aca="true" t="shared" si="16" ref="M65:M70">G65*(1+L65/100)</f>
        <v>0</v>
      </c>
      <c r="N65" s="165">
        <v>0</v>
      </c>
      <c r="O65" s="165">
        <f aca="true" t="shared" si="17" ref="O65:O70">ROUND(E65*N65,5)</f>
        <v>0</v>
      </c>
      <c r="P65" s="165">
        <v>0</v>
      </c>
      <c r="Q65" s="165">
        <f aca="true" t="shared" si="18" ref="Q65:Q70">ROUND(E65*P65,5)</f>
        <v>0</v>
      </c>
      <c r="R65" s="165"/>
      <c r="S65" s="165"/>
      <c r="T65" s="166">
        <v>2.009</v>
      </c>
      <c r="U65" s="165">
        <f aca="true" t="shared" si="19" ref="U65:U70">ROUND(E65*T65,2)</f>
        <v>17.73</v>
      </c>
      <c r="V65" s="155"/>
      <c r="W65" s="155"/>
      <c r="X65" s="155"/>
      <c r="Y65" s="155"/>
      <c r="Z65" s="155"/>
      <c r="AA65" s="155"/>
      <c r="AB65" s="155"/>
      <c r="AC65" s="155"/>
      <c r="AD65" s="155"/>
      <c r="AE65" s="155" t="s">
        <v>121</v>
      </c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</row>
    <row r="66" spans="1:60" ht="12.75" outlineLevel="1">
      <c r="A66" s="156">
        <v>39</v>
      </c>
      <c r="B66" s="162" t="s">
        <v>210</v>
      </c>
      <c r="C66" s="191" t="s">
        <v>211</v>
      </c>
      <c r="D66" s="164" t="s">
        <v>198</v>
      </c>
      <c r="E66" s="171">
        <v>8.824</v>
      </c>
      <c r="F66" s="174"/>
      <c r="G66" s="174">
        <f aca="true" t="shared" si="20" ref="G66:G72">E66*F66</f>
        <v>0</v>
      </c>
      <c r="H66" s="174">
        <v>0</v>
      </c>
      <c r="I66" s="174">
        <f t="shared" si="14"/>
        <v>0</v>
      </c>
      <c r="J66" s="174">
        <v>290.5</v>
      </c>
      <c r="K66" s="174">
        <f t="shared" si="15"/>
        <v>2563.37</v>
      </c>
      <c r="L66" s="174">
        <v>0</v>
      </c>
      <c r="M66" s="174">
        <f t="shared" si="16"/>
        <v>0</v>
      </c>
      <c r="N66" s="165">
        <v>0</v>
      </c>
      <c r="O66" s="165">
        <f t="shared" si="17"/>
        <v>0</v>
      </c>
      <c r="P66" s="165">
        <v>0</v>
      </c>
      <c r="Q66" s="165">
        <f t="shared" si="18"/>
        <v>0</v>
      </c>
      <c r="R66" s="165"/>
      <c r="S66" s="165"/>
      <c r="T66" s="166">
        <v>0.752</v>
      </c>
      <c r="U66" s="165">
        <f t="shared" si="19"/>
        <v>6.64</v>
      </c>
      <c r="V66" s="155"/>
      <c r="W66" s="155"/>
      <c r="X66" s="155"/>
      <c r="Y66" s="155"/>
      <c r="Z66" s="155"/>
      <c r="AA66" s="155"/>
      <c r="AB66" s="155"/>
      <c r="AC66" s="155"/>
      <c r="AD66" s="155"/>
      <c r="AE66" s="155" t="s">
        <v>121</v>
      </c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</row>
    <row r="67" spans="1:60" ht="12.75" outlineLevel="1">
      <c r="A67" s="156">
        <v>40</v>
      </c>
      <c r="B67" s="162" t="s">
        <v>212</v>
      </c>
      <c r="C67" s="191" t="s">
        <v>213</v>
      </c>
      <c r="D67" s="164" t="s">
        <v>198</v>
      </c>
      <c r="E67" s="171">
        <v>8.824</v>
      </c>
      <c r="F67" s="174"/>
      <c r="G67" s="174">
        <f t="shared" si="20"/>
        <v>0</v>
      </c>
      <c r="H67" s="174">
        <v>0</v>
      </c>
      <c r="I67" s="174">
        <f t="shared" si="14"/>
        <v>0</v>
      </c>
      <c r="J67" s="174">
        <v>139</v>
      </c>
      <c r="K67" s="174">
        <f t="shared" si="15"/>
        <v>1226.54</v>
      </c>
      <c r="L67" s="174">
        <v>0</v>
      </c>
      <c r="M67" s="174">
        <f t="shared" si="16"/>
        <v>0</v>
      </c>
      <c r="N67" s="165">
        <v>0</v>
      </c>
      <c r="O67" s="165">
        <f t="shared" si="17"/>
        <v>0</v>
      </c>
      <c r="P67" s="165">
        <v>0</v>
      </c>
      <c r="Q67" s="165">
        <f t="shared" si="18"/>
        <v>0</v>
      </c>
      <c r="R67" s="165"/>
      <c r="S67" s="165"/>
      <c r="T67" s="166">
        <v>0.36</v>
      </c>
      <c r="U67" s="165">
        <f t="shared" si="19"/>
        <v>3.18</v>
      </c>
      <c r="V67" s="155"/>
      <c r="W67" s="155"/>
      <c r="X67" s="155"/>
      <c r="Y67" s="155"/>
      <c r="Z67" s="155"/>
      <c r="AA67" s="155"/>
      <c r="AB67" s="155"/>
      <c r="AC67" s="155"/>
      <c r="AD67" s="155"/>
      <c r="AE67" s="155" t="s">
        <v>121</v>
      </c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</row>
    <row r="68" spans="1:60" ht="12.75" outlineLevel="1">
      <c r="A68" s="156">
        <v>41</v>
      </c>
      <c r="B68" s="162" t="s">
        <v>214</v>
      </c>
      <c r="C68" s="191" t="s">
        <v>215</v>
      </c>
      <c r="D68" s="164" t="s">
        <v>198</v>
      </c>
      <c r="E68" s="171">
        <v>8.824</v>
      </c>
      <c r="F68" s="174"/>
      <c r="G68" s="174">
        <f t="shared" si="20"/>
        <v>0</v>
      </c>
      <c r="H68" s="174">
        <v>0</v>
      </c>
      <c r="I68" s="174">
        <f t="shared" si="14"/>
        <v>0</v>
      </c>
      <c r="J68" s="174">
        <v>104.5</v>
      </c>
      <c r="K68" s="174">
        <f t="shared" si="15"/>
        <v>922.11</v>
      </c>
      <c r="L68" s="174">
        <v>0</v>
      </c>
      <c r="M68" s="174">
        <f t="shared" si="16"/>
        <v>0</v>
      </c>
      <c r="N68" s="165">
        <v>0</v>
      </c>
      <c r="O68" s="165">
        <f t="shared" si="17"/>
        <v>0</v>
      </c>
      <c r="P68" s="165">
        <v>0</v>
      </c>
      <c r="Q68" s="165">
        <f t="shared" si="18"/>
        <v>0</v>
      </c>
      <c r="R68" s="165"/>
      <c r="S68" s="165"/>
      <c r="T68" s="166">
        <v>0.099</v>
      </c>
      <c r="U68" s="165">
        <f t="shared" si="19"/>
        <v>0.87</v>
      </c>
      <c r="V68" s="155"/>
      <c r="W68" s="155"/>
      <c r="X68" s="155"/>
      <c r="Y68" s="155"/>
      <c r="Z68" s="155"/>
      <c r="AA68" s="155"/>
      <c r="AB68" s="155"/>
      <c r="AC68" s="155"/>
      <c r="AD68" s="155"/>
      <c r="AE68" s="155" t="s">
        <v>121</v>
      </c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</row>
    <row r="69" spans="1:60" ht="12.75" outlineLevel="1">
      <c r="A69" s="156">
        <v>42</v>
      </c>
      <c r="B69" s="162" t="s">
        <v>216</v>
      </c>
      <c r="C69" s="191" t="s">
        <v>217</v>
      </c>
      <c r="D69" s="164" t="s">
        <v>198</v>
      </c>
      <c r="E69" s="171">
        <v>8.824</v>
      </c>
      <c r="F69" s="174"/>
      <c r="G69" s="174">
        <f t="shared" si="20"/>
        <v>0</v>
      </c>
      <c r="H69" s="174">
        <v>3.26</v>
      </c>
      <c r="I69" s="174">
        <f t="shared" si="14"/>
        <v>28.77</v>
      </c>
      <c r="J69" s="174">
        <v>276.24</v>
      </c>
      <c r="K69" s="174">
        <f t="shared" si="15"/>
        <v>2437.54</v>
      </c>
      <c r="L69" s="174">
        <v>0</v>
      </c>
      <c r="M69" s="174">
        <f t="shared" si="16"/>
        <v>0</v>
      </c>
      <c r="N69" s="165">
        <v>0</v>
      </c>
      <c r="O69" s="165">
        <f t="shared" si="17"/>
        <v>0</v>
      </c>
      <c r="P69" s="165">
        <v>0</v>
      </c>
      <c r="Q69" s="165">
        <f t="shared" si="18"/>
        <v>0</v>
      </c>
      <c r="R69" s="165"/>
      <c r="S69" s="165"/>
      <c r="T69" s="166">
        <v>0.042</v>
      </c>
      <c r="U69" s="165">
        <f t="shared" si="19"/>
        <v>0.37</v>
      </c>
      <c r="V69" s="155"/>
      <c r="W69" s="155"/>
      <c r="X69" s="155"/>
      <c r="Y69" s="155"/>
      <c r="Z69" s="155"/>
      <c r="AA69" s="155"/>
      <c r="AB69" s="155"/>
      <c r="AC69" s="155"/>
      <c r="AD69" s="155"/>
      <c r="AE69" s="155" t="s">
        <v>121</v>
      </c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</row>
    <row r="70" spans="1:60" ht="12.75" outlineLevel="1">
      <c r="A70" s="156">
        <v>43</v>
      </c>
      <c r="B70" s="162" t="s">
        <v>218</v>
      </c>
      <c r="C70" s="191" t="s">
        <v>219</v>
      </c>
      <c r="D70" s="164" t="s">
        <v>198</v>
      </c>
      <c r="E70" s="171">
        <v>176.48</v>
      </c>
      <c r="F70" s="174"/>
      <c r="G70" s="174">
        <f t="shared" si="20"/>
        <v>0</v>
      </c>
      <c r="H70" s="174">
        <v>0</v>
      </c>
      <c r="I70" s="174">
        <f t="shared" si="14"/>
        <v>0</v>
      </c>
      <c r="J70" s="174">
        <v>34.1</v>
      </c>
      <c r="K70" s="174">
        <f t="shared" si="15"/>
        <v>6017.97</v>
      </c>
      <c r="L70" s="174">
        <v>0</v>
      </c>
      <c r="M70" s="174">
        <f t="shared" si="16"/>
        <v>0</v>
      </c>
      <c r="N70" s="165">
        <v>0</v>
      </c>
      <c r="O70" s="165">
        <f t="shared" si="17"/>
        <v>0</v>
      </c>
      <c r="P70" s="165">
        <v>0</v>
      </c>
      <c r="Q70" s="165">
        <f t="shared" si="18"/>
        <v>0</v>
      </c>
      <c r="R70" s="165"/>
      <c r="S70" s="165"/>
      <c r="T70" s="166">
        <v>0</v>
      </c>
      <c r="U70" s="165">
        <f t="shared" si="19"/>
        <v>0</v>
      </c>
      <c r="V70" s="155"/>
      <c r="W70" s="155"/>
      <c r="X70" s="155"/>
      <c r="Y70" s="155"/>
      <c r="Z70" s="155"/>
      <c r="AA70" s="155"/>
      <c r="AB70" s="155"/>
      <c r="AC70" s="155"/>
      <c r="AD70" s="155"/>
      <c r="AE70" s="155" t="s">
        <v>121</v>
      </c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</row>
    <row r="71" spans="1:60" ht="12.75" outlineLevel="1">
      <c r="A71" s="156"/>
      <c r="B71" s="162"/>
      <c r="C71" s="192" t="s">
        <v>220</v>
      </c>
      <c r="D71" s="167"/>
      <c r="E71" s="172">
        <v>176.48</v>
      </c>
      <c r="F71" s="174"/>
      <c r="G71" s="174"/>
      <c r="H71" s="174"/>
      <c r="I71" s="174"/>
      <c r="J71" s="174"/>
      <c r="K71" s="174"/>
      <c r="L71" s="174"/>
      <c r="M71" s="174"/>
      <c r="N71" s="165"/>
      <c r="O71" s="165"/>
      <c r="P71" s="165"/>
      <c r="Q71" s="165"/>
      <c r="R71" s="165"/>
      <c r="S71" s="165"/>
      <c r="T71" s="166"/>
      <c r="U71" s="165"/>
      <c r="V71" s="155"/>
      <c r="W71" s="155"/>
      <c r="X71" s="155"/>
      <c r="Y71" s="155"/>
      <c r="Z71" s="155"/>
      <c r="AA71" s="155"/>
      <c r="AB71" s="155"/>
      <c r="AC71" s="155"/>
      <c r="AD71" s="155"/>
      <c r="AE71" s="155" t="s">
        <v>123</v>
      </c>
      <c r="AF71" s="155">
        <v>0</v>
      </c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</row>
    <row r="72" spans="1:60" ht="12.75" outlineLevel="1">
      <c r="A72" s="156">
        <v>44</v>
      </c>
      <c r="B72" s="162" t="s">
        <v>221</v>
      </c>
      <c r="C72" s="191" t="s">
        <v>222</v>
      </c>
      <c r="D72" s="164" t="s">
        <v>198</v>
      </c>
      <c r="E72" s="171">
        <v>8.824</v>
      </c>
      <c r="F72" s="174"/>
      <c r="G72" s="174">
        <f t="shared" si="20"/>
        <v>0</v>
      </c>
      <c r="H72" s="174">
        <v>0</v>
      </c>
      <c r="I72" s="174">
        <f>ROUND(E72*H72,2)</f>
        <v>0</v>
      </c>
      <c r="J72" s="174">
        <v>452</v>
      </c>
      <c r="K72" s="174">
        <f>ROUND(E72*J72,2)</f>
        <v>3988.45</v>
      </c>
      <c r="L72" s="174">
        <v>0</v>
      </c>
      <c r="M72" s="174">
        <f>G72*(1+L72/100)</f>
        <v>0</v>
      </c>
      <c r="N72" s="165">
        <v>0</v>
      </c>
      <c r="O72" s="165">
        <f>ROUND(E72*N72,5)</f>
        <v>0</v>
      </c>
      <c r="P72" s="165">
        <v>0</v>
      </c>
      <c r="Q72" s="165">
        <f>ROUND(E72*P72,5)</f>
        <v>0</v>
      </c>
      <c r="R72" s="165"/>
      <c r="S72" s="165"/>
      <c r="T72" s="166">
        <v>0</v>
      </c>
      <c r="U72" s="165">
        <f>ROUND(E72*T72,2)</f>
        <v>0</v>
      </c>
      <c r="V72" s="155"/>
      <c r="W72" s="155"/>
      <c r="X72" s="155"/>
      <c r="Y72" s="155"/>
      <c r="Z72" s="155"/>
      <c r="AA72" s="155"/>
      <c r="AB72" s="155"/>
      <c r="AC72" s="155"/>
      <c r="AD72" s="155"/>
      <c r="AE72" s="155" t="s">
        <v>121</v>
      </c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</row>
    <row r="73" spans="1:31" ht="12.75">
      <c r="A73" s="157" t="s">
        <v>116</v>
      </c>
      <c r="B73" s="163" t="s">
        <v>73</v>
      </c>
      <c r="C73" s="193" t="s">
        <v>74</v>
      </c>
      <c r="D73" s="168"/>
      <c r="E73" s="173"/>
      <c r="F73" s="175"/>
      <c r="G73" s="175">
        <f>SUMIF(AE74:AE74,"&lt;&gt;NOR",G74:G74)</f>
        <v>0</v>
      </c>
      <c r="H73" s="175"/>
      <c r="I73" s="175">
        <f>SUM(I74:I74)</f>
        <v>0</v>
      </c>
      <c r="J73" s="175"/>
      <c r="K73" s="175">
        <f>SUM(K74:K74)</f>
        <v>16308.18</v>
      </c>
      <c r="L73" s="175"/>
      <c r="M73" s="175">
        <f>SUM(M74:M74)</f>
        <v>0</v>
      </c>
      <c r="N73" s="169"/>
      <c r="O73" s="169">
        <f>SUM(O74:O74)</f>
        <v>0</v>
      </c>
      <c r="P73" s="169"/>
      <c r="Q73" s="169">
        <f>SUM(Q74:Q74)</f>
        <v>0</v>
      </c>
      <c r="R73" s="169"/>
      <c r="S73" s="169"/>
      <c r="T73" s="170"/>
      <c r="U73" s="169">
        <f>SUM(U74:U74)</f>
        <v>39.86</v>
      </c>
      <c r="AE73" t="s">
        <v>117</v>
      </c>
    </row>
    <row r="74" spans="1:60" ht="12.75" outlineLevel="1">
      <c r="A74" s="156">
        <v>45</v>
      </c>
      <c r="B74" s="162" t="s">
        <v>223</v>
      </c>
      <c r="C74" s="191" t="s">
        <v>224</v>
      </c>
      <c r="D74" s="164" t="s">
        <v>198</v>
      </c>
      <c r="E74" s="171">
        <v>21.07</v>
      </c>
      <c r="F74" s="174"/>
      <c r="G74" s="174">
        <f>E74*F74</f>
        <v>0</v>
      </c>
      <c r="H74" s="174">
        <v>0</v>
      </c>
      <c r="I74" s="174">
        <f>ROUND(E74*H74,2)</f>
        <v>0</v>
      </c>
      <c r="J74" s="174">
        <v>774</v>
      </c>
      <c r="K74" s="174">
        <f>ROUND(E74*J74,2)</f>
        <v>16308.18</v>
      </c>
      <c r="L74" s="174">
        <v>0</v>
      </c>
      <c r="M74" s="174">
        <f>G74*(1+L74/100)</f>
        <v>0</v>
      </c>
      <c r="N74" s="165">
        <v>0</v>
      </c>
      <c r="O74" s="165">
        <f>ROUND(E74*N74,5)</f>
        <v>0</v>
      </c>
      <c r="P74" s="165">
        <v>0</v>
      </c>
      <c r="Q74" s="165">
        <f>ROUND(E74*P74,5)</f>
        <v>0</v>
      </c>
      <c r="R74" s="165"/>
      <c r="S74" s="165"/>
      <c r="T74" s="166">
        <v>1.892</v>
      </c>
      <c r="U74" s="165">
        <f>ROUND(E74*T74,2)</f>
        <v>39.86</v>
      </c>
      <c r="V74" s="155"/>
      <c r="W74" s="155"/>
      <c r="X74" s="155"/>
      <c r="Y74" s="155"/>
      <c r="Z74" s="155"/>
      <c r="AA74" s="155"/>
      <c r="AB74" s="155"/>
      <c r="AC74" s="155"/>
      <c r="AD74" s="155"/>
      <c r="AE74" s="155" t="s">
        <v>121</v>
      </c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</row>
    <row r="75" spans="1:31" ht="12.75">
      <c r="A75" s="157" t="s">
        <v>116</v>
      </c>
      <c r="B75" s="163" t="s">
        <v>75</v>
      </c>
      <c r="C75" s="193" t="s">
        <v>76</v>
      </c>
      <c r="D75" s="168"/>
      <c r="E75" s="173"/>
      <c r="F75" s="175"/>
      <c r="G75" s="175">
        <f>SUMIF(AE76:AE82,"&lt;&gt;NOR",G76:G82)</f>
        <v>0</v>
      </c>
      <c r="H75" s="175"/>
      <c r="I75" s="175">
        <f>SUM(I76:I82)</f>
        <v>6222.950000000001</v>
      </c>
      <c r="J75" s="175"/>
      <c r="K75" s="175">
        <f>SUM(K76:K82)</f>
        <v>3869.0800000000004</v>
      </c>
      <c r="L75" s="175"/>
      <c r="M75" s="175">
        <f>SUM(M76:M82)</f>
        <v>0</v>
      </c>
      <c r="N75" s="169"/>
      <c r="O75" s="169">
        <f>SUM(O76:O82)</f>
        <v>0.02983</v>
      </c>
      <c r="P75" s="169"/>
      <c r="Q75" s="169">
        <f>SUM(Q76:Q82)</f>
        <v>0</v>
      </c>
      <c r="R75" s="169"/>
      <c r="S75" s="169"/>
      <c r="T75" s="170"/>
      <c r="U75" s="169">
        <f>SUM(U76:U82)</f>
        <v>7.81</v>
      </c>
      <c r="AE75" t="s">
        <v>117</v>
      </c>
    </row>
    <row r="76" spans="1:60" ht="12.75" outlineLevel="1">
      <c r="A76" s="156">
        <v>46</v>
      </c>
      <c r="B76" s="162" t="s">
        <v>225</v>
      </c>
      <c r="C76" s="191" t="s">
        <v>226</v>
      </c>
      <c r="D76" s="164" t="s">
        <v>120</v>
      </c>
      <c r="E76" s="171">
        <v>22.83</v>
      </c>
      <c r="F76" s="174"/>
      <c r="G76" s="174">
        <f>E76*F76</f>
        <v>0</v>
      </c>
      <c r="H76" s="174">
        <v>47.8</v>
      </c>
      <c r="I76" s="174">
        <f>ROUND(E76*H76,2)</f>
        <v>1091.27</v>
      </c>
      <c r="J76" s="174">
        <v>168.2</v>
      </c>
      <c r="K76" s="174">
        <f>ROUND(E76*J76,2)</f>
        <v>3840.01</v>
      </c>
      <c r="L76" s="174">
        <v>0</v>
      </c>
      <c r="M76" s="174">
        <f>G76*(1+L76/100)</f>
        <v>0</v>
      </c>
      <c r="N76" s="165">
        <v>8E-05</v>
      </c>
      <c r="O76" s="165">
        <f>ROUND(E76*N76,5)</f>
        <v>0.00183</v>
      </c>
      <c r="P76" s="165">
        <v>0</v>
      </c>
      <c r="Q76" s="165">
        <f>ROUND(E76*P76,5)</f>
        <v>0</v>
      </c>
      <c r="R76" s="165"/>
      <c r="S76" s="165"/>
      <c r="T76" s="166">
        <v>0.34</v>
      </c>
      <c r="U76" s="165">
        <f>ROUND(E76*T76,2)</f>
        <v>7.76</v>
      </c>
      <c r="V76" s="155"/>
      <c r="W76" s="155"/>
      <c r="X76" s="155"/>
      <c r="Y76" s="155"/>
      <c r="Z76" s="155"/>
      <c r="AA76" s="155"/>
      <c r="AB76" s="155"/>
      <c r="AC76" s="155"/>
      <c r="AD76" s="155"/>
      <c r="AE76" s="155" t="s">
        <v>121</v>
      </c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</row>
    <row r="77" spans="1:60" ht="12.75" outlineLevel="1">
      <c r="A77" s="156"/>
      <c r="B77" s="162"/>
      <c r="C77" s="192" t="s">
        <v>122</v>
      </c>
      <c r="D77" s="167"/>
      <c r="E77" s="172">
        <v>22.83</v>
      </c>
      <c r="F77" s="174"/>
      <c r="G77" s="174"/>
      <c r="H77" s="174"/>
      <c r="I77" s="174"/>
      <c r="J77" s="174"/>
      <c r="K77" s="174"/>
      <c r="L77" s="174"/>
      <c r="M77" s="174"/>
      <c r="N77" s="165"/>
      <c r="O77" s="165"/>
      <c r="P77" s="165"/>
      <c r="Q77" s="165"/>
      <c r="R77" s="165"/>
      <c r="S77" s="165"/>
      <c r="T77" s="166"/>
      <c r="U77" s="165"/>
      <c r="V77" s="155"/>
      <c r="W77" s="155"/>
      <c r="X77" s="155"/>
      <c r="Y77" s="155"/>
      <c r="Z77" s="155"/>
      <c r="AA77" s="155"/>
      <c r="AB77" s="155"/>
      <c r="AC77" s="155"/>
      <c r="AD77" s="155"/>
      <c r="AE77" s="155" t="s">
        <v>123</v>
      </c>
      <c r="AF77" s="155">
        <v>0</v>
      </c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</row>
    <row r="78" spans="1:60" ht="12.75" outlineLevel="1">
      <c r="A78" s="156">
        <v>47</v>
      </c>
      <c r="B78" s="162" t="s">
        <v>227</v>
      </c>
      <c r="C78" s="191" t="s">
        <v>228</v>
      </c>
      <c r="D78" s="164" t="s">
        <v>120</v>
      </c>
      <c r="E78" s="171">
        <v>27.395999999999997</v>
      </c>
      <c r="F78" s="174"/>
      <c r="G78" s="174">
        <f>E78*F78</f>
        <v>0</v>
      </c>
      <c r="H78" s="174">
        <v>154.5</v>
      </c>
      <c r="I78" s="174">
        <f>ROUND(E78*H78,2)</f>
        <v>4232.68</v>
      </c>
      <c r="J78" s="174">
        <v>0</v>
      </c>
      <c r="K78" s="174">
        <f>ROUND(E78*J78,2)</f>
        <v>0</v>
      </c>
      <c r="L78" s="174">
        <v>0</v>
      </c>
      <c r="M78" s="174">
        <f>G78*(1+L78/100)</f>
        <v>0</v>
      </c>
      <c r="N78" s="165">
        <v>0.001</v>
      </c>
      <c r="O78" s="165">
        <f>ROUND(E78*N78,5)</f>
        <v>0.0274</v>
      </c>
      <c r="P78" s="165">
        <v>0</v>
      </c>
      <c r="Q78" s="165">
        <f>ROUND(E78*P78,5)</f>
        <v>0</v>
      </c>
      <c r="R78" s="165"/>
      <c r="S78" s="165"/>
      <c r="T78" s="166">
        <v>0</v>
      </c>
      <c r="U78" s="165">
        <f>ROUND(E78*T78,2)</f>
        <v>0</v>
      </c>
      <c r="V78" s="155"/>
      <c r="W78" s="155"/>
      <c r="X78" s="155"/>
      <c r="Y78" s="155"/>
      <c r="Z78" s="155"/>
      <c r="AA78" s="155"/>
      <c r="AB78" s="155"/>
      <c r="AC78" s="155"/>
      <c r="AD78" s="155"/>
      <c r="AE78" s="155" t="s">
        <v>229</v>
      </c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</row>
    <row r="79" spans="1:60" ht="12.75" outlineLevel="1">
      <c r="A79" s="156"/>
      <c r="B79" s="162"/>
      <c r="C79" s="192" t="s">
        <v>230</v>
      </c>
      <c r="D79" s="167"/>
      <c r="E79" s="172">
        <v>27.396</v>
      </c>
      <c r="F79" s="174"/>
      <c r="G79" s="174"/>
      <c r="H79" s="174"/>
      <c r="I79" s="174"/>
      <c r="J79" s="174"/>
      <c r="K79" s="174"/>
      <c r="L79" s="174"/>
      <c r="M79" s="174"/>
      <c r="N79" s="165"/>
      <c r="O79" s="165"/>
      <c r="P79" s="165"/>
      <c r="Q79" s="165"/>
      <c r="R79" s="165"/>
      <c r="S79" s="165"/>
      <c r="T79" s="166"/>
      <c r="U79" s="165"/>
      <c r="V79" s="155"/>
      <c r="W79" s="155"/>
      <c r="X79" s="155"/>
      <c r="Y79" s="155"/>
      <c r="Z79" s="155"/>
      <c r="AA79" s="155"/>
      <c r="AB79" s="155"/>
      <c r="AC79" s="155"/>
      <c r="AD79" s="155"/>
      <c r="AE79" s="155" t="s">
        <v>123</v>
      </c>
      <c r="AF79" s="155">
        <v>0</v>
      </c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</row>
    <row r="80" spans="1:60" ht="12.75" outlineLevel="1">
      <c r="A80" s="156">
        <v>48</v>
      </c>
      <c r="B80" s="162" t="s">
        <v>231</v>
      </c>
      <c r="C80" s="191" t="s">
        <v>232</v>
      </c>
      <c r="D80" s="164" t="s">
        <v>136</v>
      </c>
      <c r="E80" s="171">
        <v>6</v>
      </c>
      <c r="F80" s="174"/>
      <c r="G80" s="174">
        <f>E80*F80</f>
        <v>0</v>
      </c>
      <c r="H80" s="174">
        <v>104</v>
      </c>
      <c r="I80" s="174">
        <f>ROUND(E80*H80,2)</f>
        <v>624</v>
      </c>
      <c r="J80" s="174">
        <v>0</v>
      </c>
      <c r="K80" s="174">
        <f>ROUND(E80*J80,2)</f>
        <v>0</v>
      </c>
      <c r="L80" s="174">
        <v>0</v>
      </c>
      <c r="M80" s="174">
        <f>G80*(1+L80/100)</f>
        <v>0</v>
      </c>
      <c r="N80" s="165">
        <v>0.0001</v>
      </c>
      <c r="O80" s="165">
        <f>ROUND(E80*N80,5)</f>
        <v>0.0006</v>
      </c>
      <c r="P80" s="165">
        <v>0</v>
      </c>
      <c r="Q80" s="165">
        <f>ROUND(E80*P80,5)</f>
        <v>0</v>
      </c>
      <c r="R80" s="165"/>
      <c r="S80" s="165"/>
      <c r="T80" s="166">
        <v>0</v>
      </c>
      <c r="U80" s="165">
        <f>ROUND(E80*T80,2)</f>
        <v>0</v>
      </c>
      <c r="V80" s="155"/>
      <c r="W80" s="155"/>
      <c r="X80" s="155"/>
      <c r="Y80" s="155"/>
      <c r="Z80" s="155"/>
      <c r="AA80" s="155"/>
      <c r="AB80" s="155"/>
      <c r="AC80" s="155"/>
      <c r="AD80" s="155"/>
      <c r="AE80" s="155" t="s">
        <v>229</v>
      </c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</row>
    <row r="81" spans="1:60" ht="22.5" outlineLevel="1">
      <c r="A81" s="156">
        <v>49</v>
      </c>
      <c r="B81" s="162" t="s">
        <v>233</v>
      </c>
      <c r="C81" s="191" t="s">
        <v>234</v>
      </c>
      <c r="D81" s="164" t="s">
        <v>136</v>
      </c>
      <c r="E81" s="171">
        <v>100</v>
      </c>
      <c r="F81" s="174"/>
      <c r="G81" s="174">
        <f>E81*F81</f>
        <v>0</v>
      </c>
      <c r="H81" s="174">
        <v>2.75</v>
      </c>
      <c r="I81" s="174">
        <f>ROUND(E81*H81,2)</f>
        <v>275</v>
      </c>
      <c r="J81" s="174">
        <v>0</v>
      </c>
      <c r="K81" s="174">
        <f>ROUND(E81*J81,2)</f>
        <v>0</v>
      </c>
      <c r="L81" s="174">
        <v>0</v>
      </c>
      <c r="M81" s="174">
        <f>G81*(1+L81/100)</f>
        <v>0</v>
      </c>
      <c r="N81" s="165">
        <v>0</v>
      </c>
      <c r="O81" s="165">
        <f>ROUND(E81*N81,5)</f>
        <v>0</v>
      </c>
      <c r="P81" s="165">
        <v>0</v>
      </c>
      <c r="Q81" s="165">
        <f>ROUND(E81*P81,5)</f>
        <v>0</v>
      </c>
      <c r="R81" s="165"/>
      <c r="S81" s="165"/>
      <c r="T81" s="166">
        <v>0</v>
      </c>
      <c r="U81" s="165">
        <f>ROUND(E81*T81,2)</f>
        <v>0</v>
      </c>
      <c r="V81" s="155"/>
      <c r="W81" s="155"/>
      <c r="X81" s="155"/>
      <c r="Y81" s="155"/>
      <c r="Z81" s="155"/>
      <c r="AA81" s="155"/>
      <c r="AB81" s="155"/>
      <c r="AC81" s="155"/>
      <c r="AD81" s="155"/>
      <c r="AE81" s="155" t="s">
        <v>229</v>
      </c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</row>
    <row r="82" spans="1:60" ht="12.75" outlineLevel="1">
      <c r="A82" s="156">
        <v>50</v>
      </c>
      <c r="B82" s="162" t="s">
        <v>235</v>
      </c>
      <c r="C82" s="191" t="s">
        <v>236</v>
      </c>
      <c r="D82" s="164" t="s">
        <v>198</v>
      </c>
      <c r="E82" s="171">
        <v>0.03</v>
      </c>
      <c r="F82" s="174"/>
      <c r="G82" s="174">
        <f>E82*F82</f>
        <v>0</v>
      </c>
      <c r="H82" s="174">
        <v>0</v>
      </c>
      <c r="I82" s="174">
        <f>ROUND(E82*H82,2)</f>
        <v>0</v>
      </c>
      <c r="J82" s="174">
        <v>969</v>
      </c>
      <c r="K82" s="174">
        <f>ROUND(E82*J82,2)</f>
        <v>29.07</v>
      </c>
      <c r="L82" s="174">
        <v>0</v>
      </c>
      <c r="M82" s="174">
        <f>G82*(1+L82/100)</f>
        <v>0</v>
      </c>
      <c r="N82" s="165">
        <v>0</v>
      </c>
      <c r="O82" s="165">
        <f>ROUND(E82*N82,5)</f>
        <v>0</v>
      </c>
      <c r="P82" s="165">
        <v>0</v>
      </c>
      <c r="Q82" s="165">
        <f>ROUND(E82*P82,5)</f>
        <v>0</v>
      </c>
      <c r="R82" s="165"/>
      <c r="S82" s="165"/>
      <c r="T82" s="166">
        <v>1.567</v>
      </c>
      <c r="U82" s="165">
        <f>ROUND(E82*T82,2)</f>
        <v>0.05</v>
      </c>
      <c r="V82" s="155"/>
      <c r="W82" s="155"/>
      <c r="X82" s="155"/>
      <c r="Y82" s="155"/>
      <c r="Z82" s="155"/>
      <c r="AA82" s="155"/>
      <c r="AB82" s="155"/>
      <c r="AC82" s="155"/>
      <c r="AD82" s="155"/>
      <c r="AE82" s="155" t="s">
        <v>121</v>
      </c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</row>
    <row r="83" spans="1:31" ht="12.75">
      <c r="A83" s="157" t="s">
        <v>116</v>
      </c>
      <c r="B83" s="163" t="s">
        <v>77</v>
      </c>
      <c r="C83" s="193" t="s">
        <v>78</v>
      </c>
      <c r="D83" s="168"/>
      <c r="E83" s="173"/>
      <c r="F83" s="175"/>
      <c r="G83" s="175">
        <f>SUMIF(AE84:AE84,"&lt;&gt;NOR",G84:G84)</f>
        <v>0</v>
      </c>
      <c r="H83" s="175"/>
      <c r="I83" s="175">
        <f>SUM(I84:I84)</f>
        <v>1662.56</v>
      </c>
      <c r="J83" s="175"/>
      <c r="K83" s="175">
        <f>SUM(K84:K84)</f>
        <v>1126.44</v>
      </c>
      <c r="L83" s="175"/>
      <c r="M83" s="175">
        <f>SUM(M84:M84)</f>
        <v>0</v>
      </c>
      <c r="N83" s="169"/>
      <c r="O83" s="169">
        <f>SUM(O84:O84)</f>
        <v>0.01014</v>
      </c>
      <c r="P83" s="169"/>
      <c r="Q83" s="169">
        <f>SUM(Q84:Q84)</f>
        <v>0</v>
      </c>
      <c r="R83" s="169"/>
      <c r="S83" s="169"/>
      <c r="T83" s="170"/>
      <c r="U83" s="169">
        <f>SUM(U84:U84)</f>
        <v>0.56</v>
      </c>
      <c r="AE83" t="s">
        <v>117</v>
      </c>
    </row>
    <row r="84" spans="1:60" ht="22.5" outlineLevel="1">
      <c r="A84" s="156">
        <v>51</v>
      </c>
      <c r="B84" s="162" t="s">
        <v>237</v>
      </c>
      <c r="C84" s="191" t="s">
        <v>238</v>
      </c>
      <c r="D84" s="164" t="s">
        <v>136</v>
      </c>
      <c r="E84" s="171">
        <v>1</v>
      </c>
      <c r="F84" s="174"/>
      <c r="G84" s="174">
        <f>E84*F84</f>
        <v>0</v>
      </c>
      <c r="H84" s="174">
        <v>1662.56</v>
      </c>
      <c r="I84" s="174">
        <f>ROUND(E84*H84,2)</f>
        <v>1662.56</v>
      </c>
      <c r="J84" s="174">
        <v>1126.44</v>
      </c>
      <c r="K84" s="174">
        <f>ROUND(E84*J84,2)</f>
        <v>1126.44</v>
      </c>
      <c r="L84" s="174">
        <v>0</v>
      </c>
      <c r="M84" s="174">
        <f>G84*(1+L84/100)</f>
        <v>0</v>
      </c>
      <c r="N84" s="165">
        <v>0.01014</v>
      </c>
      <c r="O84" s="165">
        <f>ROUND(E84*N84,5)</f>
        <v>0.01014</v>
      </c>
      <c r="P84" s="165">
        <v>0</v>
      </c>
      <c r="Q84" s="165">
        <f>ROUND(E84*P84,5)</f>
        <v>0</v>
      </c>
      <c r="R84" s="165"/>
      <c r="S84" s="165"/>
      <c r="T84" s="166">
        <v>0.559</v>
      </c>
      <c r="U84" s="165">
        <f>ROUND(E84*T84,2)</f>
        <v>0.56</v>
      </c>
      <c r="V84" s="155"/>
      <c r="W84" s="155"/>
      <c r="X84" s="155"/>
      <c r="Y84" s="155"/>
      <c r="Z84" s="155"/>
      <c r="AA84" s="155"/>
      <c r="AB84" s="155"/>
      <c r="AC84" s="155"/>
      <c r="AD84" s="155"/>
      <c r="AE84" s="155" t="s">
        <v>121</v>
      </c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</row>
    <row r="85" spans="1:31" ht="12.75">
      <c r="A85" s="157" t="s">
        <v>116</v>
      </c>
      <c r="B85" s="163" t="s">
        <v>79</v>
      </c>
      <c r="C85" s="193" t="s">
        <v>80</v>
      </c>
      <c r="D85" s="168"/>
      <c r="E85" s="173"/>
      <c r="F85" s="175"/>
      <c r="G85" s="175">
        <f>SUMIF(AE86:AE95,"&lt;&gt;NOR",G86:G95)</f>
        <v>0</v>
      </c>
      <c r="H85" s="175"/>
      <c r="I85" s="175">
        <f>SUM(I86:I95)</f>
        <v>23315.33</v>
      </c>
      <c r="J85" s="175"/>
      <c r="K85" s="175">
        <f>SUM(K86:K95)</f>
        <v>53173.469999999994</v>
      </c>
      <c r="L85" s="175"/>
      <c r="M85" s="175">
        <f>SUM(M86:M95)</f>
        <v>0</v>
      </c>
      <c r="N85" s="169"/>
      <c r="O85" s="169">
        <f>SUM(O86:O95)</f>
        <v>0.08283</v>
      </c>
      <c r="P85" s="169"/>
      <c r="Q85" s="169">
        <f>SUM(Q86:Q95)</f>
        <v>0</v>
      </c>
      <c r="R85" s="169"/>
      <c r="S85" s="169"/>
      <c r="T85" s="170"/>
      <c r="U85" s="169">
        <f>SUM(U86:U95)</f>
        <v>39.800000000000004</v>
      </c>
      <c r="AE85" t="s">
        <v>117</v>
      </c>
    </row>
    <row r="86" spans="1:60" ht="22.5" outlineLevel="1">
      <c r="A86" s="156">
        <v>52</v>
      </c>
      <c r="B86" s="162" t="s">
        <v>239</v>
      </c>
      <c r="C86" s="191" t="s">
        <v>240</v>
      </c>
      <c r="D86" s="164" t="s">
        <v>161</v>
      </c>
      <c r="E86" s="171">
        <v>26</v>
      </c>
      <c r="F86" s="174"/>
      <c r="G86" s="174">
        <f>E86*F86</f>
        <v>0</v>
      </c>
      <c r="H86" s="174">
        <v>220.33</v>
      </c>
      <c r="I86" s="174">
        <f aca="true" t="shared" si="21" ref="I86:I95">ROUND(E86*H86,2)</f>
        <v>5728.58</v>
      </c>
      <c r="J86" s="174">
        <v>468.66999999999996</v>
      </c>
      <c r="K86" s="174">
        <f aca="true" t="shared" si="22" ref="K86:K95">ROUND(E86*J86,2)</f>
        <v>12185.42</v>
      </c>
      <c r="L86" s="174">
        <v>0</v>
      </c>
      <c r="M86" s="174">
        <f aca="true" t="shared" si="23" ref="M86:M95">G86*(1+L86/100)</f>
        <v>0</v>
      </c>
      <c r="N86" s="165">
        <v>0.00086</v>
      </c>
      <c r="O86" s="165">
        <f aca="true" t="shared" si="24" ref="O86:O95">ROUND(E86*N86,5)</f>
        <v>0.02236</v>
      </c>
      <c r="P86" s="165">
        <v>0</v>
      </c>
      <c r="Q86" s="165">
        <f aca="true" t="shared" si="25" ref="Q86:Q95">ROUND(E86*P86,5)</f>
        <v>0</v>
      </c>
      <c r="R86" s="165"/>
      <c r="S86" s="165"/>
      <c r="T86" s="166">
        <v>0.33577</v>
      </c>
      <c r="U86" s="165">
        <f aca="true" t="shared" si="26" ref="U86:U95">ROUND(E86*T86,2)</f>
        <v>8.73</v>
      </c>
      <c r="V86" s="155"/>
      <c r="W86" s="155"/>
      <c r="X86" s="155"/>
      <c r="Y86" s="155"/>
      <c r="Z86" s="155"/>
      <c r="AA86" s="155"/>
      <c r="AB86" s="155"/>
      <c r="AC86" s="155"/>
      <c r="AD86" s="155"/>
      <c r="AE86" s="155" t="s">
        <v>121</v>
      </c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</row>
    <row r="87" spans="1:60" ht="22.5" outlineLevel="1">
      <c r="A87" s="156">
        <v>53</v>
      </c>
      <c r="B87" s="162" t="s">
        <v>241</v>
      </c>
      <c r="C87" s="191" t="s">
        <v>242</v>
      </c>
      <c r="D87" s="164" t="s">
        <v>161</v>
      </c>
      <c r="E87" s="171">
        <v>18</v>
      </c>
      <c r="F87" s="174"/>
      <c r="G87" s="174">
        <f aca="true" t="shared" si="27" ref="G87:G95">E87*F87</f>
        <v>0</v>
      </c>
      <c r="H87" s="174">
        <v>255.48</v>
      </c>
      <c r="I87" s="174">
        <f t="shared" si="21"/>
        <v>4598.64</v>
      </c>
      <c r="J87" s="174">
        <v>381.52</v>
      </c>
      <c r="K87" s="174">
        <f t="shared" si="22"/>
        <v>6867.36</v>
      </c>
      <c r="L87" s="174">
        <v>0</v>
      </c>
      <c r="M87" s="174">
        <f t="shared" si="23"/>
        <v>0</v>
      </c>
      <c r="N87" s="165">
        <v>0.00098</v>
      </c>
      <c r="O87" s="165">
        <f t="shared" si="24"/>
        <v>0.01764</v>
      </c>
      <c r="P87" s="165">
        <v>0</v>
      </c>
      <c r="Q87" s="165">
        <f t="shared" si="25"/>
        <v>0</v>
      </c>
      <c r="R87" s="165"/>
      <c r="S87" s="165"/>
      <c r="T87" s="166">
        <v>0.34104</v>
      </c>
      <c r="U87" s="165">
        <f t="shared" si="26"/>
        <v>6.14</v>
      </c>
      <c r="V87" s="155"/>
      <c r="W87" s="155"/>
      <c r="X87" s="155"/>
      <c r="Y87" s="155"/>
      <c r="Z87" s="155"/>
      <c r="AA87" s="155"/>
      <c r="AB87" s="155"/>
      <c r="AC87" s="155"/>
      <c r="AD87" s="155"/>
      <c r="AE87" s="155" t="s">
        <v>121</v>
      </c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</row>
    <row r="88" spans="1:60" ht="22.5" outlineLevel="1">
      <c r="A88" s="156">
        <v>54</v>
      </c>
      <c r="B88" s="162" t="s">
        <v>243</v>
      </c>
      <c r="C88" s="191" t="s">
        <v>244</v>
      </c>
      <c r="D88" s="164" t="s">
        <v>161</v>
      </c>
      <c r="E88" s="171">
        <v>36</v>
      </c>
      <c r="F88" s="174"/>
      <c r="G88" s="174">
        <f t="shared" si="27"/>
        <v>0</v>
      </c>
      <c r="H88" s="174">
        <v>295.31</v>
      </c>
      <c r="I88" s="174">
        <f t="shared" si="21"/>
        <v>10631.16</v>
      </c>
      <c r="J88" s="174">
        <v>381.69</v>
      </c>
      <c r="K88" s="174">
        <f t="shared" si="22"/>
        <v>13740.84</v>
      </c>
      <c r="L88" s="174">
        <v>0</v>
      </c>
      <c r="M88" s="174">
        <f t="shared" si="23"/>
        <v>0</v>
      </c>
      <c r="N88" s="165">
        <v>0.00109</v>
      </c>
      <c r="O88" s="165">
        <f t="shared" si="24"/>
        <v>0.03924</v>
      </c>
      <c r="P88" s="165">
        <v>0</v>
      </c>
      <c r="Q88" s="165">
        <f t="shared" si="25"/>
        <v>0</v>
      </c>
      <c r="R88" s="165"/>
      <c r="S88" s="165"/>
      <c r="T88" s="166">
        <v>0.34136</v>
      </c>
      <c r="U88" s="165">
        <f t="shared" si="26"/>
        <v>12.29</v>
      </c>
      <c r="V88" s="155"/>
      <c r="W88" s="155"/>
      <c r="X88" s="155"/>
      <c r="Y88" s="155"/>
      <c r="Z88" s="155"/>
      <c r="AA88" s="155"/>
      <c r="AB88" s="155"/>
      <c r="AC88" s="155"/>
      <c r="AD88" s="155"/>
      <c r="AE88" s="155" t="s">
        <v>121</v>
      </c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</row>
    <row r="89" spans="1:60" ht="22.5" outlineLevel="1">
      <c r="A89" s="156">
        <v>55</v>
      </c>
      <c r="B89" s="162" t="s">
        <v>245</v>
      </c>
      <c r="C89" s="191" t="s">
        <v>246</v>
      </c>
      <c r="D89" s="164" t="s">
        <v>161</v>
      </c>
      <c r="E89" s="171">
        <v>26</v>
      </c>
      <c r="F89" s="174"/>
      <c r="G89" s="174">
        <f t="shared" si="27"/>
        <v>0</v>
      </c>
      <c r="H89" s="174">
        <v>22.65</v>
      </c>
      <c r="I89" s="174">
        <f t="shared" si="21"/>
        <v>588.9</v>
      </c>
      <c r="J89" s="174">
        <v>60.85</v>
      </c>
      <c r="K89" s="174">
        <f t="shared" si="22"/>
        <v>1582.1</v>
      </c>
      <c r="L89" s="174">
        <v>0</v>
      </c>
      <c r="M89" s="174">
        <f t="shared" si="23"/>
        <v>0</v>
      </c>
      <c r="N89" s="165">
        <v>2E-05</v>
      </c>
      <c r="O89" s="165">
        <f t="shared" si="24"/>
        <v>0.00052</v>
      </c>
      <c r="P89" s="165">
        <v>0</v>
      </c>
      <c r="Q89" s="165">
        <f t="shared" si="25"/>
        <v>0</v>
      </c>
      <c r="R89" s="165"/>
      <c r="S89" s="165"/>
      <c r="T89" s="166">
        <v>0.135</v>
      </c>
      <c r="U89" s="165">
        <f t="shared" si="26"/>
        <v>3.51</v>
      </c>
      <c r="V89" s="155"/>
      <c r="W89" s="155"/>
      <c r="X89" s="155"/>
      <c r="Y89" s="155"/>
      <c r="Z89" s="155"/>
      <c r="AA89" s="155"/>
      <c r="AB89" s="155"/>
      <c r="AC89" s="155"/>
      <c r="AD89" s="155"/>
      <c r="AE89" s="155" t="s">
        <v>121</v>
      </c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</row>
    <row r="90" spans="1:60" ht="22.5" outlineLevel="1">
      <c r="A90" s="156">
        <v>56</v>
      </c>
      <c r="B90" s="162" t="s">
        <v>247</v>
      </c>
      <c r="C90" s="191" t="s">
        <v>248</v>
      </c>
      <c r="D90" s="164" t="s">
        <v>161</v>
      </c>
      <c r="E90" s="171">
        <v>18</v>
      </c>
      <c r="F90" s="174"/>
      <c r="G90" s="174">
        <f t="shared" si="27"/>
        <v>0</v>
      </c>
      <c r="H90" s="174">
        <v>26.21</v>
      </c>
      <c r="I90" s="174">
        <f t="shared" si="21"/>
        <v>471.78</v>
      </c>
      <c r="J90" s="174">
        <v>60.88999999999999</v>
      </c>
      <c r="K90" s="174">
        <f t="shared" si="22"/>
        <v>1096.02</v>
      </c>
      <c r="L90" s="174">
        <v>0</v>
      </c>
      <c r="M90" s="174">
        <f t="shared" si="23"/>
        <v>0</v>
      </c>
      <c r="N90" s="165">
        <v>3E-05</v>
      </c>
      <c r="O90" s="165">
        <f t="shared" si="24"/>
        <v>0.00054</v>
      </c>
      <c r="P90" s="165">
        <v>0</v>
      </c>
      <c r="Q90" s="165">
        <f t="shared" si="25"/>
        <v>0</v>
      </c>
      <c r="R90" s="165"/>
      <c r="S90" s="165"/>
      <c r="T90" s="166">
        <v>0.135</v>
      </c>
      <c r="U90" s="165">
        <f t="shared" si="26"/>
        <v>2.43</v>
      </c>
      <c r="V90" s="155"/>
      <c r="W90" s="155"/>
      <c r="X90" s="155"/>
      <c r="Y90" s="155"/>
      <c r="Z90" s="155"/>
      <c r="AA90" s="155"/>
      <c r="AB90" s="155"/>
      <c r="AC90" s="155"/>
      <c r="AD90" s="155"/>
      <c r="AE90" s="155" t="s">
        <v>121</v>
      </c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</row>
    <row r="91" spans="1:60" ht="22.5" outlineLevel="1">
      <c r="A91" s="156">
        <v>57</v>
      </c>
      <c r="B91" s="162" t="s">
        <v>249</v>
      </c>
      <c r="C91" s="191" t="s">
        <v>250</v>
      </c>
      <c r="D91" s="164" t="s">
        <v>161</v>
      </c>
      <c r="E91" s="171">
        <v>36</v>
      </c>
      <c r="F91" s="174"/>
      <c r="G91" s="174">
        <f t="shared" si="27"/>
        <v>0</v>
      </c>
      <c r="H91" s="174">
        <v>27.36</v>
      </c>
      <c r="I91" s="174">
        <f t="shared" si="21"/>
        <v>984.96</v>
      </c>
      <c r="J91" s="174">
        <v>58.14</v>
      </c>
      <c r="K91" s="174">
        <f t="shared" si="22"/>
        <v>2093.04</v>
      </c>
      <c r="L91" s="174">
        <v>0</v>
      </c>
      <c r="M91" s="174">
        <f t="shared" si="23"/>
        <v>0</v>
      </c>
      <c r="N91" s="165">
        <v>4E-05</v>
      </c>
      <c r="O91" s="165">
        <f t="shared" si="24"/>
        <v>0.00144</v>
      </c>
      <c r="P91" s="165">
        <v>0</v>
      </c>
      <c r="Q91" s="165">
        <f t="shared" si="25"/>
        <v>0</v>
      </c>
      <c r="R91" s="165"/>
      <c r="S91" s="165"/>
      <c r="T91" s="166">
        <v>0.129</v>
      </c>
      <c r="U91" s="165">
        <f t="shared" si="26"/>
        <v>4.64</v>
      </c>
      <c r="V91" s="155"/>
      <c r="W91" s="155"/>
      <c r="X91" s="155"/>
      <c r="Y91" s="155"/>
      <c r="Z91" s="155"/>
      <c r="AA91" s="155"/>
      <c r="AB91" s="155"/>
      <c r="AC91" s="155"/>
      <c r="AD91" s="155"/>
      <c r="AE91" s="155" t="s">
        <v>121</v>
      </c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</row>
    <row r="92" spans="1:60" ht="12.75" outlineLevel="1">
      <c r="A92" s="156">
        <v>58</v>
      </c>
      <c r="B92" s="162" t="s">
        <v>251</v>
      </c>
      <c r="C92" s="191" t="s">
        <v>252</v>
      </c>
      <c r="D92" s="164" t="s">
        <v>253</v>
      </c>
      <c r="E92" s="171">
        <v>1</v>
      </c>
      <c r="F92" s="174"/>
      <c r="G92" s="174">
        <f t="shared" si="27"/>
        <v>0</v>
      </c>
      <c r="H92" s="174">
        <v>295.31</v>
      </c>
      <c r="I92" s="174">
        <f t="shared" si="21"/>
        <v>295.31</v>
      </c>
      <c r="J92" s="174">
        <v>9704.69</v>
      </c>
      <c r="K92" s="174">
        <f t="shared" si="22"/>
        <v>9704.69</v>
      </c>
      <c r="L92" s="174">
        <v>0</v>
      </c>
      <c r="M92" s="174">
        <f t="shared" si="23"/>
        <v>0</v>
      </c>
      <c r="N92" s="165">
        <v>0.00109</v>
      </c>
      <c r="O92" s="165">
        <f t="shared" si="24"/>
        <v>0.00109</v>
      </c>
      <c r="P92" s="165">
        <v>0</v>
      </c>
      <c r="Q92" s="165">
        <f t="shared" si="25"/>
        <v>0</v>
      </c>
      <c r="R92" s="165"/>
      <c r="S92" s="165"/>
      <c r="T92" s="166">
        <v>0.34136</v>
      </c>
      <c r="U92" s="165">
        <f t="shared" si="26"/>
        <v>0.34</v>
      </c>
      <c r="V92" s="155"/>
      <c r="W92" s="155"/>
      <c r="X92" s="155"/>
      <c r="Y92" s="155"/>
      <c r="Z92" s="155"/>
      <c r="AA92" s="155"/>
      <c r="AB92" s="155"/>
      <c r="AC92" s="155"/>
      <c r="AD92" s="155"/>
      <c r="AE92" s="155" t="s">
        <v>121</v>
      </c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</row>
    <row r="93" spans="1:60" ht="33.75" outlineLevel="1">
      <c r="A93" s="156"/>
      <c r="B93" s="162"/>
      <c r="C93" s="204" t="s">
        <v>358</v>
      </c>
      <c r="D93" s="164"/>
      <c r="E93" s="171"/>
      <c r="F93" s="174"/>
      <c r="G93" s="174"/>
      <c r="H93" s="174"/>
      <c r="I93" s="174"/>
      <c r="J93" s="174"/>
      <c r="K93" s="174"/>
      <c r="L93" s="174"/>
      <c r="M93" s="174"/>
      <c r="N93" s="165"/>
      <c r="O93" s="165"/>
      <c r="P93" s="165"/>
      <c r="Q93" s="165"/>
      <c r="R93" s="165"/>
      <c r="S93" s="165"/>
      <c r="T93" s="166"/>
      <c r="U93" s="16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</row>
    <row r="94" spans="1:60" ht="12.75" outlineLevel="1">
      <c r="A94" s="156">
        <v>59</v>
      </c>
      <c r="B94" s="162" t="s">
        <v>254</v>
      </c>
      <c r="C94" s="191" t="s">
        <v>255</v>
      </c>
      <c r="D94" s="164" t="s">
        <v>161</v>
      </c>
      <c r="E94" s="171">
        <v>80</v>
      </c>
      <c r="F94" s="174"/>
      <c r="G94" s="174">
        <f t="shared" si="27"/>
        <v>0</v>
      </c>
      <c r="H94" s="174">
        <v>0.2</v>
      </c>
      <c r="I94" s="174">
        <f t="shared" si="21"/>
        <v>16</v>
      </c>
      <c r="J94" s="174">
        <v>23.8</v>
      </c>
      <c r="K94" s="174">
        <f t="shared" si="22"/>
        <v>1904</v>
      </c>
      <c r="L94" s="174">
        <v>0</v>
      </c>
      <c r="M94" s="174">
        <f t="shared" si="23"/>
        <v>0</v>
      </c>
      <c r="N94" s="165">
        <v>0</v>
      </c>
      <c r="O94" s="165">
        <f t="shared" si="24"/>
        <v>0</v>
      </c>
      <c r="P94" s="165">
        <v>0</v>
      </c>
      <c r="Q94" s="165">
        <f t="shared" si="25"/>
        <v>0</v>
      </c>
      <c r="R94" s="165"/>
      <c r="S94" s="165"/>
      <c r="T94" s="166">
        <v>0.0215</v>
      </c>
      <c r="U94" s="165">
        <f t="shared" si="26"/>
        <v>1.72</v>
      </c>
      <c r="V94" s="155"/>
      <c r="W94" s="155"/>
      <c r="X94" s="155"/>
      <c r="Y94" s="155"/>
      <c r="Z94" s="155"/>
      <c r="AA94" s="155"/>
      <c r="AB94" s="155"/>
      <c r="AC94" s="155"/>
      <c r="AD94" s="155"/>
      <c r="AE94" s="155" t="s">
        <v>121</v>
      </c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</row>
    <row r="95" spans="1:60" ht="12.75" outlineLevel="1">
      <c r="A95" s="156">
        <v>60</v>
      </c>
      <c r="B95" s="162" t="s">
        <v>256</v>
      </c>
      <c r="C95" s="191" t="s">
        <v>257</v>
      </c>
      <c r="D95" s="164" t="s">
        <v>253</v>
      </c>
      <c r="E95" s="171">
        <v>1</v>
      </c>
      <c r="F95" s="174"/>
      <c r="G95" s="174">
        <f t="shared" si="27"/>
        <v>0</v>
      </c>
      <c r="H95" s="174">
        <v>0</v>
      </c>
      <c r="I95" s="174">
        <f t="shared" si="21"/>
        <v>0</v>
      </c>
      <c r="J95" s="174">
        <v>4000</v>
      </c>
      <c r="K95" s="174">
        <f t="shared" si="22"/>
        <v>4000</v>
      </c>
      <c r="L95" s="174">
        <v>0</v>
      </c>
      <c r="M95" s="174">
        <f t="shared" si="23"/>
        <v>0</v>
      </c>
      <c r="N95" s="165">
        <v>0</v>
      </c>
      <c r="O95" s="165">
        <f t="shared" si="24"/>
        <v>0</v>
      </c>
      <c r="P95" s="165">
        <v>0</v>
      </c>
      <c r="Q95" s="165">
        <f t="shared" si="25"/>
        <v>0</v>
      </c>
      <c r="R95" s="165"/>
      <c r="S95" s="165"/>
      <c r="T95" s="166">
        <v>0</v>
      </c>
      <c r="U95" s="165">
        <f t="shared" si="26"/>
        <v>0</v>
      </c>
      <c r="V95" s="155"/>
      <c r="W95" s="155"/>
      <c r="X95" s="155"/>
      <c r="Y95" s="155"/>
      <c r="Z95" s="155"/>
      <c r="AA95" s="155"/>
      <c r="AB95" s="155"/>
      <c r="AC95" s="155"/>
      <c r="AD95" s="155"/>
      <c r="AE95" s="155" t="s">
        <v>121</v>
      </c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</row>
    <row r="96" spans="1:31" ht="12.75">
      <c r="A96" s="157" t="s">
        <v>116</v>
      </c>
      <c r="B96" s="163" t="s">
        <v>81</v>
      </c>
      <c r="C96" s="193" t="s">
        <v>82</v>
      </c>
      <c r="D96" s="168"/>
      <c r="E96" s="173"/>
      <c r="F96" s="175"/>
      <c r="G96" s="175">
        <f>SUMIF(AE97:AE104,"&lt;&gt;NOR",G97:G104)</f>
        <v>0</v>
      </c>
      <c r="H96" s="175"/>
      <c r="I96" s="175">
        <f>SUM(I97:I104)</f>
        <v>50831.119999999995</v>
      </c>
      <c r="J96" s="175"/>
      <c r="K96" s="175">
        <f>SUM(K97:K104)</f>
        <v>8776.88</v>
      </c>
      <c r="L96" s="175"/>
      <c r="M96" s="175">
        <f>SUM(M97:M104)</f>
        <v>0</v>
      </c>
      <c r="N96" s="169"/>
      <c r="O96" s="169">
        <f>SUM(O97:O104)</f>
        <v>0.25543</v>
      </c>
      <c r="P96" s="169"/>
      <c r="Q96" s="169">
        <f>SUM(Q97:Q104)</f>
        <v>0</v>
      </c>
      <c r="R96" s="169"/>
      <c r="S96" s="169"/>
      <c r="T96" s="170"/>
      <c r="U96" s="169">
        <f>SUM(U97:U104)</f>
        <v>6.950000000000001</v>
      </c>
      <c r="AE96" t="s">
        <v>117</v>
      </c>
    </row>
    <row r="97" spans="1:60" ht="12.75" outlineLevel="1">
      <c r="A97" s="156">
        <v>61</v>
      </c>
      <c r="B97" s="162" t="s">
        <v>258</v>
      </c>
      <c r="C97" s="191" t="s">
        <v>259</v>
      </c>
      <c r="D97" s="164" t="s">
        <v>136</v>
      </c>
      <c r="E97" s="171">
        <v>4</v>
      </c>
      <c r="F97" s="174"/>
      <c r="G97" s="174">
        <f>E97*F97</f>
        <v>0</v>
      </c>
      <c r="H97" s="174">
        <v>95.34</v>
      </c>
      <c r="I97" s="174">
        <f aca="true" t="shared" si="28" ref="I97:I104">ROUND(E97*H97,2)</f>
        <v>381.36</v>
      </c>
      <c r="J97" s="174">
        <v>1125.66</v>
      </c>
      <c r="K97" s="174">
        <f aca="true" t="shared" si="29" ref="K97:K104">ROUND(E97*J97,2)</f>
        <v>4502.64</v>
      </c>
      <c r="L97" s="174">
        <v>0</v>
      </c>
      <c r="M97" s="174">
        <f aca="true" t="shared" si="30" ref="M97:M104">G97*(1+L97/100)</f>
        <v>0</v>
      </c>
      <c r="N97" s="165">
        <v>0</v>
      </c>
      <c r="O97" s="165">
        <f aca="true" t="shared" si="31" ref="O97:O104">ROUND(E97*N97,5)</f>
        <v>0</v>
      </c>
      <c r="P97" s="165">
        <v>0</v>
      </c>
      <c r="Q97" s="165">
        <f aca="true" t="shared" si="32" ref="Q97:Q104">ROUND(E97*P97,5)</f>
        <v>0</v>
      </c>
      <c r="R97" s="165"/>
      <c r="S97" s="165"/>
      <c r="T97" s="166">
        <v>0.868</v>
      </c>
      <c r="U97" s="165">
        <f aca="true" t="shared" si="33" ref="U97:U104">ROUND(E97*T97,2)</f>
        <v>3.47</v>
      </c>
      <c r="V97" s="155"/>
      <c r="W97" s="155"/>
      <c r="X97" s="155"/>
      <c r="Y97" s="155"/>
      <c r="Z97" s="155"/>
      <c r="AA97" s="155"/>
      <c r="AB97" s="155"/>
      <c r="AC97" s="155"/>
      <c r="AD97" s="155"/>
      <c r="AE97" s="155" t="s">
        <v>121</v>
      </c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</row>
    <row r="98" spans="1:60" ht="12.75" outlineLevel="1">
      <c r="A98" s="156">
        <v>62</v>
      </c>
      <c r="B98" s="162" t="s">
        <v>260</v>
      </c>
      <c r="C98" s="191" t="s">
        <v>261</v>
      </c>
      <c r="D98" s="164" t="s">
        <v>136</v>
      </c>
      <c r="E98" s="171">
        <v>1</v>
      </c>
      <c r="F98" s="174"/>
      <c r="G98" s="174">
        <f aca="true" t="shared" si="34" ref="G98:G104">E98*F98</f>
        <v>0</v>
      </c>
      <c r="H98" s="174">
        <v>108.81</v>
      </c>
      <c r="I98" s="174">
        <f t="shared" si="28"/>
        <v>108.81</v>
      </c>
      <c r="J98" s="174">
        <v>1415.19</v>
      </c>
      <c r="K98" s="174">
        <f t="shared" si="29"/>
        <v>1415.19</v>
      </c>
      <c r="L98" s="174">
        <v>0</v>
      </c>
      <c r="M98" s="174">
        <f t="shared" si="30"/>
        <v>0</v>
      </c>
      <c r="N98" s="165">
        <v>0</v>
      </c>
      <c r="O98" s="165">
        <f t="shared" si="31"/>
        <v>0</v>
      </c>
      <c r="P98" s="165">
        <v>0</v>
      </c>
      <c r="Q98" s="165">
        <f t="shared" si="32"/>
        <v>0</v>
      </c>
      <c r="R98" s="165"/>
      <c r="S98" s="165"/>
      <c r="T98" s="166">
        <v>1.001</v>
      </c>
      <c r="U98" s="165">
        <f t="shared" si="33"/>
        <v>1</v>
      </c>
      <c r="V98" s="155"/>
      <c r="W98" s="155"/>
      <c r="X98" s="155"/>
      <c r="Y98" s="155"/>
      <c r="Z98" s="155"/>
      <c r="AA98" s="155"/>
      <c r="AB98" s="155"/>
      <c r="AC98" s="155"/>
      <c r="AD98" s="155"/>
      <c r="AE98" s="155" t="s">
        <v>121</v>
      </c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</row>
    <row r="99" spans="1:60" ht="12.75" outlineLevel="1">
      <c r="A99" s="156">
        <v>63</v>
      </c>
      <c r="B99" s="162" t="s">
        <v>262</v>
      </c>
      <c r="C99" s="191" t="s">
        <v>263</v>
      </c>
      <c r="D99" s="164" t="s">
        <v>136</v>
      </c>
      <c r="E99" s="171">
        <v>1</v>
      </c>
      <c r="F99" s="174"/>
      <c r="G99" s="174">
        <f t="shared" si="34"/>
        <v>0</v>
      </c>
      <c r="H99" s="174">
        <v>7015</v>
      </c>
      <c r="I99" s="174">
        <f t="shared" si="28"/>
        <v>7015</v>
      </c>
      <c r="J99" s="174">
        <v>0</v>
      </c>
      <c r="K99" s="174">
        <f t="shared" si="29"/>
        <v>0</v>
      </c>
      <c r="L99" s="174">
        <v>0</v>
      </c>
      <c r="M99" s="174">
        <f t="shared" si="30"/>
        <v>0</v>
      </c>
      <c r="N99" s="165">
        <v>0.02745</v>
      </c>
      <c r="O99" s="165">
        <f t="shared" si="31"/>
        <v>0.02745</v>
      </c>
      <c r="P99" s="165">
        <v>0</v>
      </c>
      <c r="Q99" s="165">
        <f t="shared" si="32"/>
        <v>0</v>
      </c>
      <c r="R99" s="165"/>
      <c r="S99" s="165"/>
      <c r="T99" s="166">
        <v>0</v>
      </c>
      <c r="U99" s="165">
        <f t="shared" si="33"/>
        <v>0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 t="s">
        <v>229</v>
      </c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</row>
    <row r="100" spans="1:60" ht="12.75" outlineLevel="1">
      <c r="A100" s="156">
        <v>64</v>
      </c>
      <c r="B100" s="162" t="s">
        <v>264</v>
      </c>
      <c r="C100" s="191" t="s">
        <v>265</v>
      </c>
      <c r="D100" s="164" t="s">
        <v>136</v>
      </c>
      <c r="E100" s="171">
        <v>1</v>
      </c>
      <c r="F100" s="174"/>
      <c r="G100" s="174">
        <f t="shared" si="34"/>
        <v>0</v>
      </c>
      <c r="H100" s="174">
        <v>8955</v>
      </c>
      <c r="I100" s="174">
        <f t="shared" si="28"/>
        <v>8955</v>
      </c>
      <c r="J100" s="174">
        <v>0</v>
      </c>
      <c r="K100" s="174">
        <f t="shared" si="29"/>
        <v>0</v>
      </c>
      <c r="L100" s="174">
        <v>0</v>
      </c>
      <c r="M100" s="174">
        <f t="shared" si="30"/>
        <v>0</v>
      </c>
      <c r="N100" s="165">
        <v>0.0385</v>
      </c>
      <c r="O100" s="165">
        <f t="shared" si="31"/>
        <v>0.0385</v>
      </c>
      <c r="P100" s="165">
        <v>0</v>
      </c>
      <c r="Q100" s="165">
        <f t="shared" si="32"/>
        <v>0</v>
      </c>
      <c r="R100" s="165"/>
      <c r="S100" s="165"/>
      <c r="T100" s="166">
        <v>0</v>
      </c>
      <c r="U100" s="165">
        <f t="shared" si="33"/>
        <v>0</v>
      </c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 t="s">
        <v>229</v>
      </c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</row>
    <row r="101" spans="1:60" ht="12.75" outlineLevel="1">
      <c r="A101" s="156">
        <v>65</v>
      </c>
      <c r="B101" s="162" t="s">
        <v>266</v>
      </c>
      <c r="C101" s="191" t="s">
        <v>267</v>
      </c>
      <c r="D101" s="164" t="s">
        <v>136</v>
      </c>
      <c r="E101" s="171">
        <v>1</v>
      </c>
      <c r="F101" s="174"/>
      <c r="G101" s="174">
        <f t="shared" si="34"/>
        <v>0</v>
      </c>
      <c r="H101" s="174">
        <v>12380</v>
      </c>
      <c r="I101" s="174">
        <f t="shared" si="28"/>
        <v>12380</v>
      </c>
      <c r="J101" s="174">
        <v>0</v>
      </c>
      <c r="K101" s="174">
        <f t="shared" si="29"/>
        <v>0</v>
      </c>
      <c r="L101" s="174">
        <v>0</v>
      </c>
      <c r="M101" s="174">
        <f t="shared" si="30"/>
        <v>0</v>
      </c>
      <c r="N101" s="165">
        <v>0.07588</v>
      </c>
      <c r="O101" s="165">
        <f t="shared" si="31"/>
        <v>0.07588</v>
      </c>
      <c r="P101" s="165">
        <v>0</v>
      </c>
      <c r="Q101" s="165">
        <f t="shared" si="32"/>
        <v>0</v>
      </c>
      <c r="R101" s="165"/>
      <c r="S101" s="165"/>
      <c r="T101" s="166">
        <v>0</v>
      </c>
      <c r="U101" s="165">
        <f t="shared" si="33"/>
        <v>0</v>
      </c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 t="s">
        <v>229</v>
      </c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</row>
    <row r="102" spans="1:60" ht="12.75" outlineLevel="1">
      <c r="A102" s="156">
        <v>66</v>
      </c>
      <c r="B102" s="162" t="s">
        <v>268</v>
      </c>
      <c r="C102" s="191" t="s">
        <v>269</v>
      </c>
      <c r="D102" s="164" t="s">
        <v>136</v>
      </c>
      <c r="E102" s="171">
        <v>1</v>
      </c>
      <c r="F102" s="174"/>
      <c r="G102" s="174">
        <f t="shared" si="34"/>
        <v>0</v>
      </c>
      <c r="H102" s="174">
        <v>14410</v>
      </c>
      <c r="I102" s="174">
        <f t="shared" si="28"/>
        <v>14410</v>
      </c>
      <c r="J102" s="174">
        <v>0</v>
      </c>
      <c r="K102" s="174">
        <f t="shared" si="29"/>
        <v>0</v>
      </c>
      <c r="L102" s="174">
        <v>0</v>
      </c>
      <c r="M102" s="174">
        <f t="shared" si="30"/>
        <v>0</v>
      </c>
      <c r="N102" s="165">
        <v>0.1102</v>
      </c>
      <c r="O102" s="165">
        <f t="shared" si="31"/>
        <v>0.1102</v>
      </c>
      <c r="P102" s="165">
        <v>0</v>
      </c>
      <c r="Q102" s="165">
        <f t="shared" si="32"/>
        <v>0</v>
      </c>
      <c r="R102" s="165"/>
      <c r="S102" s="165"/>
      <c r="T102" s="166">
        <v>0</v>
      </c>
      <c r="U102" s="165">
        <f t="shared" si="33"/>
        <v>0</v>
      </c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 t="s">
        <v>229</v>
      </c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</row>
    <row r="103" spans="1:60" ht="22.5" outlineLevel="1">
      <c r="A103" s="156">
        <v>67</v>
      </c>
      <c r="B103" s="162" t="s">
        <v>270</v>
      </c>
      <c r="C103" s="191" t="s">
        <v>271</v>
      </c>
      <c r="D103" s="164" t="s">
        <v>136</v>
      </c>
      <c r="E103" s="171">
        <v>5</v>
      </c>
      <c r="F103" s="174"/>
      <c r="G103" s="174">
        <f t="shared" si="34"/>
        <v>0</v>
      </c>
      <c r="H103" s="174">
        <v>762.85</v>
      </c>
      <c r="I103" s="174">
        <f t="shared" si="28"/>
        <v>3814.25</v>
      </c>
      <c r="J103" s="174">
        <v>462.15</v>
      </c>
      <c r="K103" s="174">
        <f t="shared" si="29"/>
        <v>2310.75</v>
      </c>
      <c r="L103" s="174">
        <v>0</v>
      </c>
      <c r="M103" s="174">
        <f t="shared" si="30"/>
        <v>0</v>
      </c>
      <c r="N103" s="165">
        <v>0.00034</v>
      </c>
      <c r="O103" s="165">
        <f t="shared" si="31"/>
        <v>0.0017</v>
      </c>
      <c r="P103" s="165">
        <v>0</v>
      </c>
      <c r="Q103" s="165">
        <f t="shared" si="32"/>
        <v>0</v>
      </c>
      <c r="R103" s="165"/>
      <c r="S103" s="165"/>
      <c r="T103" s="166">
        <v>0.247</v>
      </c>
      <c r="U103" s="165">
        <f t="shared" si="33"/>
        <v>1.24</v>
      </c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 t="s">
        <v>121</v>
      </c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</row>
    <row r="104" spans="1:60" ht="12.75" outlineLevel="1">
      <c r="A104" s="156">
        <v>68</v>
      </c>
      <c r="B104" s="162" t="s">
        <v>272</v>
      </c>
      <c r="C104" s="191" t="s">
        <v>273</v>
      </c>
      <c r="D104" s="164" t="s">
        <v>136</v>
      </c>
      <c r="E104" s="171">
        <v>5</v>
      </c>
      <c r="F104" s="174"/>
      <c r="G104" s="174">
        <f t="shared" si="34"/>
        <v>0</v>
      </c>
      <c r="H104" s="174">
        <v>753.34</v>
      </c>
      <c r="I104" s="174">
        <f t="shared" si="28"/>
        <v>3766.7</v>
      </c>
      <c r="J104" s="174">
        <v>109.65999999999997</v>
      </c>
      <c r="K104" s="174">
        <f t="shared" si="29"/>
        <v>548.3</v>
      </c>
      <c r="L104" s="174">
        <v>0</v>
      </c>
      <c r="M104" s="174">
        <f t="shared" si="30"/>
        <v>0</v>
      </c>
      <c r="N104" s="165">
        <v>0.00034</v>
      </c>
      <c r="O104" s="165">
        <f t="shared" si="31"/>
        <v>0.0017</v>
      </c>
      <c r="P104" s="165">
        <v>0</v>
      </c>
      <c r="Q104" s="165">
        <f t="shared" si="32"/>
        <v>0</v>
      </c>
      <c r="R104" s="165"/>
      <c r="S104" s="165"/>
      <c r="T104" s="166">
        <v>0.247</v>
      </c>
      <c r="U104" s="165">
        <f t="shared" si="33"/>
        <v>1.24</v>
      </c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 t="s">
        <v>121</v>
      </c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</row>
    <row r="105" spans="1:31" ht="12.75">
      <c r="A105" s="157" t="s">
        <v>116</v>
      </c>
      <c r="B105" s="163" t="s">
        <v>83</v>
      </c>
      <c r="C105" s="193" t="s">
        <v>84</v>
      </c>
      <c r="D105" s="168"/>
      <c r="E105" s="173"/>
      <c r="F105" s="175"/>
      <c r="G105" s="175">
        <f>SUMIF(AE106:AE118,"&lt;&gt;NOR",G106:G118)</f>
        <v>0</v>
      </c>
      <c r="H105" s="175"/>
      <c r="I105" s="175">
        <f>SUM(I106:I118)</f>
        <v>14635.169999999998</v>
      </c>
      <c r="J105" s="175"/>
      <c r="K105" s="175">
        <f>SUM(K106:K118)</f>
        <v>51546.590000000004</v>
      </c>
      <c r="L105" s="175"/>
      <c r="M105" s="175">
        <f>SUM(M106:M118)</f>
        <v>0</v>
      </c>
      <c r="N105" s="169"/>
      <c r="O105" s="169">
        <f>SUM(O106:O118)</f>
        <v>0.37888999999999995</v>
      </c>
      <c r="P105" s="169"/>
      <c r="Q105" s="169">
        <f>SUM(Q106:Q118)</f>
        <v>0.03593</v>
      </c>
      <c r="R105" s="169"/>
      <c r="S105" s="169"/>
      <c r="T105" s="170"/>
      <c r="U105" s="169">
        <f>SUM(U106:U118)</f>
        <v>91.36999999999999</v>
      </c>
      <c r="AE105" t="s">
        <v>117</v>
      </c>
    </row>
    <row r="106" spans="1:60" ht="12.75" outlineLevel="1">
      <c r="A106" s="156">
        <v>69</v>
      </c>
      <c r="B106" s="162" t="s">
        <v>274</v>
      </c>
      <c r="C106" s="191" t="s">
        <v>275</v>
      </c>
      <c r="D106" s="164" t="s">
        <v>161</v>
      </c>
      <c r="E106" s="171">
        <v>22.83</v>
      </c>
      <c r="F106" s="174"/>
      <c r="G106" s="174">
        <f>E106*F106</f>
        <v>0</v>
      </c>
      <c r="H106" s="174">
        <v>102.05</v>
      </c>
      <c r="I106" s="174">
        <f>ROUND(E106*H106,2)</f>
        <v>2329.8</v>
      </c>
      <c r="J106" s="174">
        <v>515.95</v>
      </c>
      <c r="K106" s="174">
        <f>ROUND(E106*J106,2)</f>
        <v>11779.14</v>
      </c>
      <c r="L106" s="174">
        <v>0</v>
      </c>
      <c r="M106" s="174">
        <f>G106*(1+L106/100)</f>
        <v>0</v>
      </c>
      <c r="N106" s="165">
        <v>0.00242</v>
      </c>
      <c r="O106" s="165">
        <f>ROUND(E106*N106,5)</f>
        <v>0.05525</v>
      </c>
      <c r="P106" s="165">
        <v>0</v>
      </c>
      <c r="Q106" s="165">
        <f>ROUND(E106*P106,5)</f>
        <v>0</v>
      </c>
      <c r="R106" s="165"/>
      <c r="S106" s="165"/>
      <c r="T106" s="166">
        <v>0.8065</v>
      </c>
      <c r="U106" s="165">
        <f>ROUND(E106*T106,2)</f>
        <v>18.41</v>
      </c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 t="s">
        <v>121</v>
      </c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</row>
    <row r="107" spans="1:60" ht="12.75" outlineLevel="1">
      <c r="A107" s="156">
        <v>70</v>
      </c>
      <c r="B107" s="162" t="s">
        <v>276</v>
      </c>
      <c r="C107" s="191" t="s">
        <v>277</v>
      </c>
      <c r="D107" s="164" t="s">
        <v>161</v>
      </c>
      <c r="E107" s="171">
        <v>22.83</v>
      </c>
      <c r="F107" s="174"/>
      <c r="G107" s="174">
        <f aca="true" t="shared" si="35" ref="G107:G118">E107*F107</f>
        <v>0</v>
      </c>
      <c r="H107" s="174">
        <v>85.22</v>
      </c>
      <c r="I107" s="174">
        <f>ROUND(E107*H107,2)</f>
        <v>1945.57</v>
      </c>
      <c r="J107" s="174">
        <v>315.78</v>
      </c>
      <c r="K107" s="174">
        <f>ROUND(E107*J107,2)</f>
        <v>7209.26</v>
      </c>
      <c r="L107" s="174">
        <v>0</v>
      </c>
      <c r="M107" s="174">
        <f>G107*(1+L107/100)</f>
        <v>0</v>
      </c>
      <c r="N107" s="165">
        <v>0.00242</v>
      </c>
      <c r="O107" s="165">
        <f>ROUND(E107*N107,5)</f>
        <v>0.05525</v>
      </c>
      <c r="P107" s="165">
        <v>0</v>
      </c>
      <c r="Q107" s="165">
        <f>ROUND(E107*P107,5)</f>
        <v>0</v>
      </c>
      <c r="R107" s="165"/>
      <c r="S107" s="165"/>
      <c r="T107" s="166">
        <v>0.8065</v>
      </c>
      <c r="U107" s="165">
        <f>ROUND(E107*T107,2)</f>
        <v>18.41</v>
      </c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 t="s">
        <v>121</v>
      </c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</row>
    <row r="108" spans="1:60" ht="12.75" outlineLevel="1">
      <c r="A108" s="156">
        <v>71</v>
      </c>
      <c r="B108" s="162" t="s">
        <v>278</v>
      </c>
      <c r="C108" s="191" t="s">
        <v>279</v>
      </c>
      <c r="D108" s="164" t="s">
        <v>161</v>
      </c>
      <c r="E108" s="171">
        <v>13.03</v>
      </c>
      <c r="F108" s="174"/>
      <c r="G108" s="174">
        <f t="shared" si="35"/>
        <v>0</v>
      </c>
      <c r="H108" s="174">
        <v>102.05</v>
      </c>
      <c r="I108" s="174">
        <f>ROUND(E108*H108,2)</f>
        <v>1329.71</v>
      </c>
      <c r="J108" s="174">
        <v>586.95</v>
      </c>
      <c r="K108" s="174">
        <f>ROUND(E108*J108,2)</f>
        <v>7647.96</v>
      </c>
      <c r="L108" s="174">
        <v>0</v>
      </c>
      <c r="M108" s="174">
        <f>G108*(1+L108/100)</f>
        <v>0</v>
      </c>
      <c r="N108" s="165">
        <v>0.00242</v>
      </c>
      <c r="O108" s="165">
        <f>ROUND(E108*N108,5)</f>
        <v>0.03153</v>
      </c>
      <c r="P108" s="165">
        <v>0</v>
      </c>
      <c r="Q108" s="165">
        <f>ROUND(E108*P108,5)</f>
        <v>0</v>
      </c>
      <c r="R108" s="165"/>
      <c r="S108" s="165"/>
      <c r="T108" s="166">
        <v>0.8065</v>
      </c>
      <c r="U108" s="165">
        <f>ROUND(E108*T108,2)</f>
        <v>10.51</v>
      </c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 t="s">
        <v>121</v>
      </c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</row>
    <row r="109" spans="1:60" ht="22.5" outlineLevel="1">
      <c r="A109" s="156"/>
      <c r="B109" s="162"/>
      <c r="C109" s="192" t="s">
        <v>280</v>
      </c>
      <c r="D109" s="167"/>
      <c r="E109" s="172">
        <v>13.03</v>
      </c>
      <c r="F109" s="174"/>
      <c r="G109" s="174"/>
      <c r="H109" s="174"/>
      <c r="I109" s="174"/>
      <c r="J109" s="174"/>
      <c r="K109" s="174"/>
      <c r="L109" s="174"/>
      <c r="M109" s="174"/>
      <c r="N109" s="165"/>
      <c r="O109" s="165"/>
      <c r="P109" s="165"/>
      <c r="Q109" s="165"/>
      <c r="R109" s="165"/>
      <c r="S109" s="165"/>
      <c r="T109" s="166"/>
      <c r="U109" s="16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 t="s">
        <v>123</v>
      </c>
      <c r="AF109" s="155">
        <v>0</v>
      </c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</row>
    <row r="110" spans="1:60" ht="12.75" outlineLevel="1">
      <c r="A110" s="156">
        <v>72</v>
      </c>
      <c r="B110" s="162" t="s">
        <v>281</v>
      </c>
      <c r="C110" s="191" t="s">
        <v>282</v>
      </c>
      <c r="D110" s="164" t="s">
        <v>161</v>
      </c>
      <c r="E110" s="171">
        <v>22.83</v>
      </c>
      <c r="F110" s="174"/>
      <c r="G110" s="174">
        <f t="shared" si="35"/>
        <v>0</v>
      </c>
      <c r="H110" s="174">
        <v>120.78</v>
      </c>
      <c r="I110" s="174">
        <f>ROUND(E110*H110,2)</f>
        <v>2757.41</v>
      </c>
      <c r="J110" s="174">
        <v>475.72</v>
      </c>
      <c r="K110" s="174">
        <f>ROUND(E110*J110,2)</f>
        <v>10860.69</v>
      </c>
      <c r="L110" s="174">
        <v>0</v>
      </c>
      <c r="M110" s="174">
        <f>G110*(1+L110/100)</f>
        <v>0</v>
      </c>
      <c r="N110" s="165">
        <v>0.00325</v>
      </c>
      <c r="O110" s="165">
        <f>ROUND(E110*N110,5)</f>
        <v>0.0742</v>
      </c>
      <c r="P110" s="165">
        <v>0</v>
      </c>
      <c r="Q110" s="165">
        <f>ROUND(E110*P110,5)</f>
        <v>0</v>
      </c>
      <c r="R110" s="165"/>
      <c r="S110" s="165"/>
      <c r="T110" s="166">
        <v>0.69716</v>
      </c>
      <c r="U110" s="165">
        <f>ROUND(E110*T110,2)</f>
        <v>15.92</v>
      </c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 t="s">
        <v>178</v>
      </c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</row>
    <row r="111" spans="1:60" ht="12.75" outlineLevel="1">
      <c r="A111" s="156">
        <v>73</v>
      </c>
      <c r="B111" s="162" t="s">
        <v>283</v>
      </c>
      <c r="C111" s="191" t="s">
        <v>284</v>
      </c>
      <c r="D111" s="164" t="s">
        <v>161</v>
      </c>
      <c r="E111" s="171">
        <v>22.83</v>
      </c>
      <c r="F111" s="174"/>
      <c r="G111" s="174">
        <f t="shared" si="35"/>
        <v>0</v>
      </c>
      <c r="H111" s="174">
        <v>132.51</v>
      </c>
      <c r="I111" s="174">
        <f>ROUND(E111*H111,2)</f>
        <v>3025.2</v>
      </c>
      <c r="J111" s="174">
        <v>316.99</v>
      </c>
      <c r="K111" s="174">
        <f>ROUND(E111*J111,2)</f>
        <v>7236.88</v>
      </c>
      <c r="L111" s="174">
        <v>0</v>
      </c>
      <c r="M111" s="174">
        <f>G111*(1+L111/100)</f>
        <v>0</v>
      </c>
      <c r="N111" s="165">
        <v>0.00482</v>
      </c>
      <c r="O111" s="165">
        <f>ROUND(E111*N111,5)</f>
        <v>0.11004</v>
      </c>
      <c r="P111" s="165">
        <v>0</v>
      </c>
      <c r="Q111" s="165">
        <f>ROUND(E111*P111,5)</f>
        <v>0</v>
      </c>
      <c r="R111" s="165"/>
      <c r="S111" s="165"/>
      <c r="T111" s="166">
        <v>0.64895</v>
      </c>
      <c r="U111" s="165">
        <f>ROUND(E111*T111,2)</f>
        <v>14.82</v>
      </c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 t="s">
        <v>121</v>
      </c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</row>
    <row r="112" spans="1:60" ht="12.75" outlineLevel="1">
      <c r="A112" s="156"/>
      <c r="B112" s="162"/>
      <c r="C112" s="192" t="s">
        <v>285</v>
      </c>
      <c r="D112" s="167"/>
      <c r="E112" s="172">
        <v>22.83</v>
      </c>
      <c r="F112" s="174"/>
      <c r="G112" s="174"/>
      <c r="H112" s="174"/>
      <c r="I112" s="174"/>
      <c r="J112" s="174"/>
      <c r="K112" s="174"/>
      <c r="L112" s="174"/>
      <c r="M112" s="174"/>
      <c r="N112" s="165"/>
      <c r="O112" s="165"/>
      <c r="P112" s="165"/>
      <c r="Q112" s="165"/>
      <c r="R112" s="165"/>
      <c r="S112" s="165"/>
      <c r="T112" s="166"/>
      <c r="U112" s="16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 t="s">
        <v>123</v>
      </c>
      <c r="AF112" s="155">
        <v>0</v>
      </c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</row>
    <row r="113" spans="1:60" ht="22.5" outlineLevel="1">
      <c r="A113" s="156">
        <v>74</v>
      </c>
      <c r="B113" s="162" t="s">
        <v>286</v>
      </c>
      <c r="C113" s="191" t="s">
        <v>287</v>
      </c>
      <c r="D113" s="164" t="s">
        <v>161</v>
      </c>
      <c r="E113" s="171">
        <v>15.9</v>
      </c>
      <c r="F113" s="174"/>
      <c r="G113" s="174">
        <f t="shared" si="35"/>
        <v>0</v>
      </c>
      <c r="H113" s="174">
        <v>107.12</v>
      </c>
      <c r="I113" s="174">
        <f>ROUND(E113*H113,2)</f>
        <v>1703.21</v>
      </c>
      <c r="J113" s="174">
        <v>293.38</v>
      </c>
      <c r="K113" s="174">
        <f>ROUND(E113*J113,2)</f>
        <v>4664.74</v>
      </c>
      <c r="L113" s="174">
        <v>0</v>
      </c>
      <c r="M113" s="174">
        <f>G113*(1+L113/100)</f>
        <v>0</v>
      </c>
      <c r="N113" s="165">
        <v>0.00263</v>
      </c>
      <c r="O113" s="165">
        <f>ROUND(E113*N113,5)</f>
        <v>0.04182</v>
      </c>
      <c r="P113" s="165">
        <v>0</v>
      </c>
      <c r="Q113" s="165">
        <f>ROUND(E113*P113,5)</f>
        <v>0</v>
      </c>
      <c r="R113" s="165"/>
      <c r="S113" s="165"/>
      <c r="T113" s="166">
        <v>0.55573</v>
      </c>
      <c r="U113" s="165">
        <f>ROUND(E113*T113,2)</f>
        <v>8.84</v>
      </c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 t="s">
        <v>178</v>
      </c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</row>
    <row r="114" spans="1:60" ht="12.75" outlineLevel="1">
      <c r="A114" s="156">
        <v>75</v>
      </c>
      <c r="B114" s="162" t="s">
        <v>288</v>
      </c>
      <c r="C114" s="191" t="s">
        <v>289</v>
      </c>
      <c r="D114" s="164" t="s">
        <v>136</v>
      </c>
      <c r="E114" s="171">
        <v>3</v>
      </c>
      <c r="F114" s="174"/>
      <c r="G114" s="174">
        <f t="shared" si="35"/>
        <v>0</v>
      </c>
      <c r="H114" s="174">
        <v>188.09</v>
      </c>
      <c r="I114" s="174">
        <f>ROUND(E114*H114,2)</f>
        <v>564.27</v>
      </c>
      <c r="J114" s="174">
        <v>218.91</v>
      </c>
      <c r="K114" s="174">
        <f>ROUND(E114*J114,2)</f>
        <v>656.73</v>
      </c>
      <c r="L114" s="174">
        <v>0</v>
      </c>
      <c r="M114" s="174">
        <f>G114*(1+L114/100)</f>
        <v>0</v>
      </c>
      <c r="N114" s="165">
        <v>0.0004</v>
      </c>
      <c r="O114" s="165">
        <f>ROUND(E114*N114,5)</f>
        <v>0.0012</v>
      </c>
      <c r="P114" s="165">
        <v>0</v>
      </c>
      <c r="Q114" s="165">
        <f>ROUND(E114*P114,5)</f>
        <v>0</v>
      </c>
      <c r="R114" s="165"/>
      <c r="S114" s="165"/>
      <c r="T114" s="166">
        <v>0.41</v>
      </c>
      <c r="U114" s="165">
        <f>ROUND(E114*T114,2)</f>
        <v>1.23</v>
      </c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 t="s">
        <v>121</v>
      </c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</row>
    <row r="115" spans="1:60" ht="12.75" outlineLevel="1">
      <c r="A115" s="156">
        <v>76</v>
      </c>
      <c r="B115" s="162" t="s">
        <v>290</v>
      </c>
      <c r="C115" s="191" t="s">
        <v>291</v>
      </c>
      <c r="D115" s="164" t="s">
        <v>161</v>
      </c>
      <c r="E115" s="171">
        <v>15.9</v>
      </c>
      <c r="F115" s="174"/>
      <c r="G115" s="174">
        <f t="shared" si="35"/>
        <v>0</v>
      </c>
      <c r="H115" s="174">
        <v>0</v>
      </c>
      <c r="I115" s="174">
        <f>ROUND(E115*H115,2)</f>
        <v>0</v>
      </c>
      <c r="J115" s="174">
        <v>33.5</v>
      </c>
      <c r="K115" s="174">
        <f>ROUND(E115*J115,2)</f>
        <v>532.65</v>
      </c>
      <c r="L115" s="174">
        <v>0</v>
      </c>
      <c r="M115" s="174">
        <f>G115*(1+L115/100)</f>
        <v>0</v>
      </c>
      <c r="N115" s="165">
        <v>0</v>
      </c>
      <c r="O115" s="165">
        <f>ROUND(E115*N115,5)</f>
        <v>0</v>
      </c>
      <c r="P115" s="165">
        <v>0.00226</v>
      </c>
      <c r="Q115" s="165">
        <f>ROUND(E115*P115,5)</f>
        <v>0.03593</v>
      </c>
      <c r="R115" s="165"/>
      <c r="S115" s="165"/>
      <c r="T115" s="166">
        <v>0.0575</v>
      </c>
      <c r="U115" s="165">
        <f>ROUND(E115*T115,2)</f>
        <v>0.91</v>
      </c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 t="s">
        <v>121</v>
      </c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</row>
    <row r="116" spans="1:60" ht="12.75" outlineLevel="1">
      <c r="A116" s="156"/>
      <c r="B116" s="162"/>
      <c r="C116" s="192" t="s">
        <v>292</v>
      </c>
      <c r="D116" s="167"/>
      <c r="E116" s="172">
        <v>15.9</v>
      </c>
      <c r="F116" s="174"/>
      <c r="G116" s="174"/>
      <c r="H116" s="174"/>
      <c r="I116" s="174"/>
      <c r="J116" s="174"/>
      <c r="K116" s="174"/>
      <c r="L116" s="174"/>
      <c r="M116" s="174"/>
      <c r="N116" s="165"/>
      <c r="O116" s="165"/>
      <c r="P116" s="165"/>
      <c r="Q116" s="165"/>
      <c r="R116" s="165"/>
      <c r="S116" s="165"/>
      <c r="T116" s="166"/>
      <c r="U116" s="16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 t="s">
        <v>123</v>
      </c>
      <c r="AF116" s="155">
        <v>0</v>
      </c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</row>
    <row r="117" spans="1:60" ht="22.5" outlineLevel="1">
      <c r="A117" s="156">
        <v>77</v>
      </c>
      <c r="B117" s="162" t="s">
        <v>293</v>
      </c>
      <c r="C117" s="191" t="s">
        <v>294</v>
      </c>
      <c r="D117" s="164" t="s">
        <v>161</v>
      </c>
      <c r="E117" s="171">
        <v>20</v>
      </c>
      <c r="F117" s="174"/>
      <c r="G117" s="174">
        <f t="shared" si="35"/>
        <v>0</v>
      </c>
      <c r="H117" s="174">
        <v>49</v>
      </c>
      <c r="I117" s="174">
        <f>ROUND(E117*H117,2)</f>
        <v>980</v>
      </c>
      <c r="J117" s="174">
        <v>0</v>
      </c>
      <c r="K117" s="174">
        <f>ROUND(E117*J117,2)</f>
        <v>0</v>
      </c>
      <c r="L117" s="174">
        <v>0</v>
      </c>
      <c r="M117" s="174">
        <f>G117*(1+L117/100)</f>
        <v>0</v>
      </c>
      <c r="N117" s="165">
        <v>0.00048</v>
      </c>
      <c r="O117" s="165">
        <f>ROUND(E117*N117,5)</f>
        <v>0.0096</v>
      </c>
      <c r="P117" s="165">
        <v>0</v>
      </c>
      <c r="Q117" s="165">
        <f>ROUND(E117*P117,5)</f>
        <v>0</v>
      </c>
      <c r="R117" s="165"/>
      <c r="S117" s="165"/>
      <c r="T117" s="166">
        <v>0</v>
      </c>
      <c r="U117" s="165">
        <f>ROUND(E117*T117,2)</f>
        <v>0</v>
      </c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 t="s">
        <v>229</v>
      </c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</row>
    <row r="118" spans="1:60" ht="12.75" outlineLevel="1">
      <c r="A118" s="156">
        <v>78</v>
      </c>
      <c r="B118" s="162" t="s">
        <v>295</v>
      </c>
      <c r="C118" s="191" t="s">
        <v>296</v>
      </c>
      <c r="D118" s="164" t="s">
        <v>198</v>
      </c>
      <c r="E118" s="171">
        <v>0.4898</v>
      </c>
      <c r="F118" s="174"/>
      <c r="G118" s="174">
        <f t="shared" si="35"/>
        <v>0</v>
      </c>
      <c r="H118" s="174">
        <v>0</v>
      </c>
      <c r="I118" s="174">
        <f>ROUND(E118*H118,2)</f>
        <v>0</v>
      </c>
      <c r="J118" s="174">
        <v>1957</v>
      </c>
      <c r="K118" s="174">
        <f>ROUND(E118*J118,2)</f>
        <v>958.54</v>
      </c>
      <c r="L118" s="174">
        <v>0</v>
      </c>
      <c r="M118" s="174">
        <f>G118*(1+L118/100)</f>
        <v>0</v>
      </c>
      <c r="N118" s="165">
        <v>0</v>
      </c>
      <c r="O118" s="165">
        <f>ROUND(E118*N118,5)</f>
        <v>0</v>
      </c>
      <c r="P118" s="165">
        <v>0</v>
      </c>
      <c r="Q118" s="165">
        <f>ROUND(E118*P118,5)</f>
        <v>0</v>
      </c>
      <c r="R118" s="165"/>
      <c r="S118" s="165"/>
      <c r="T118" s="166">
        <v>4.737</v>
      </c>
      <c r="U118" s="165">
        <f>ROUND(E118*T118,2)</f>
        <v>2.32</v>
      </c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 t="s">
        <v>121</v>
      </c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</row>
    <row r="119" spans="1:31" ht="12.75">
      <c r="A119" s="157" t="s">
        <v>116</v>
      </c>
      <c r="B119" s="163" t="s">
        <v>85</v>
      </c>
      <c r="C119" s="193" t="s">
        <v>86</v>
      </c>
      <c r="D119" s="168"/>
      <c r="E119" s="173"/>
      <c r="F119" s="175"/>
      <c r="G119" s="175">
        <f>SUMIF(AE120:AE120,"&lt;&gt;NOR",G120:G120)</f>
        <v>0</v>
      </c>
      <c r="H119" s="175"/>
      <c r="I119" s="175">
        <f>SUM(I120:I120)</f>
        <v>126.05</v>
      </c>
      <c r="J119" s="175"/>
      <c r="K119" s="175">
        <f>SUM(K120:K120)</f>
        <v>1711.65</v>
      </c>
      <c r="L119" s="175"/>
      <c r="M119" s="175">
        <f>SUM(M120:M120)</f>
        <v>0</v>
      </c>
      <c r="N119" s="169"/>
      <c r="O119" s="169">
        <f>SUM(O120:O120)</f>
        <v>0.00589</v>
      </c>
      <c r="P119" s="169"/>
      <c r="Q119" s="169">
        <f>SUM(Q120:Q120)</f>
        <v>0.1178</v>
      </c>
      <c r="R119" s="169"/>
      <c r="S119" s="169"/>
      <c r="T119" s="170"/>
      <c r="U119" s="169">
        <f>SUM(U120:U120)</f>
        <v>5.89</v>
      </c>
      <c r="AE119" t="s">
        <v>117</v>
      </c>
    </row>
    <row r="120" spans="1:60" ht="12.75" outlineLevel="1">
      <c r="A120" s="156">
        <v>79</v>
      </c>
      <c r="B120" s="162" t="s">
        <v>297</v>
      </c>
      <c r="C120" s="191" t="s">
        <v>298</v>
      </c>
      <c r="D120" s="164" t="s">
        <v>120</v>
      </c>
      <c r="E120" s="171">
        <v>117.8008</v>
      </c>
      <c r="F120" s="174"/>
      <c r="G120" s="174">
        <f>E120*F120</f>
        <v>0</v>
      </c>
      <c r="H120" s="174">
        <v>1.07</v>
      </c>
      <c r="I120" s="174">
        <f>ROUND(E120*H120,2)</f>
        <v>126.05</v>
      </c>
      <c r="J120" s="174">
        <v>14.53</v>
      </c>
      <c r="K120" s="174">
        <f>ROUND(E120*J120,2)</f>
        <v>1711.65</v>
      </c>
      <c r="L120" s="174">
        <v>0</v>
      </c>
      <c r="M120" s="174">
        <f>G120*(1+L120/100)</f>
        <v>0</v>
      </c>
      <c r="N120" s="165">
        <v>5E-05</v>
      </c>
      <c r="O120" s="165">
        <f>ROUND(E120*N120,5)</f>
        <v>0.00589</v>
      </c>
      <c r="P120" s="165">
        <v>0.001</v>
      </c>
      <c r="Q120" s="165">
        <f>ROUND(E120*P120,5)</f>
        <v>0.1178</v>
      </c>
      <c r="R120" s="165"/>
      <c r="S120" s="165"/>
      <c r="T120" s="166">
        <v>0.05</v>
      </c>
      <c r="U120" s="165">
        <f>ROUND(E120*T120,2)</f>
        <v>5.89</v>
      </c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 t="s">
        <v>121</v>
      </c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</row>
    <row r="121" spans="1:60" ht="12.75" outlineLevel="1">
      <c r="A121" s="197" t="s">
        <v>116</v>
      </c>
      <c r="B121" s="198" t="s">
        <v>350</v>
      </c>
      <c r="C121" s="202" t="s">
        <v>351</v>
      </c>
      <c r="D121" s="199"/>
      <c r="E121" s="200"/>
      <c r="F121" s="201"/>
      <c r="G121" s="201">
        <f>SUM(G122:G123)</f>
        <v>0</v>
      </c>
      <c r="H121" s="174"/>
      <c r="I121" s="174"/>
      <c r="J121" s="174"/>
      <c r="K121" s="174"/>
      <c r="L121" s="174"/>
      <c r="M121" s="174"/>
      <c r="N121" s="165"/>
      <c r="O121" s="165"/>
      <c r="P121" s="165"/>
      <c r="Q121" s="165"/>
      <c r="R121" s="165"/>
      <c r="S121" s="165"/>
      <c r="T121" s="166"/>
      <c r="U121" s="16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</row>
    <row r="122" spans="1:60" ht="12.75" outlineLevel="1">
      <c r="A122" s="156">
        <v>80</v>
      </c>
      <c r="B122" s="162" t="s">
        <v>352</v>
      </c>
      <c r="C122" s="191" t="s">
        <v>353</v>
      </c>
      <c r="D122" s="164" t="s">
        <v>120</v>
      </c>
      <c r="E122" s="171">
        <v>100</v>
      </c>
      <c r="F122" s="174"/>
      <c r="G122" s="174">
        <f>E122*F122</f>
        <v>0</v>
      </c>
      <c r="H122" s="174"/>
      <c r="I122" s="174"/>
      <c r="J122" s="174"/>
      <c r="K122" s="174"/>
      <c r="L122" s="174"/>
      <c r="M122" s="174"/>
      <c r="N122" s="165"/>
      <c r="O122" s="165"/>
      <c r="P122" s="165"/>
      <c r="Q122" s="165"/>
      <c r="R122" s="165"/>
      <c r="S122" s="165"/>
      <c r="T122" s="166"/>
      <c r="U122" s="16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</row>
    <row r="123" spans="1:60" ht="22.5" outlineLevel="1">
      <c r="A123" s="156">
        <v>81</v>
      </c>
      <c r="B123" s="162" t="s">
        <v>354</v>
      </c>
      <c r="C123" s="191" t="s">
        <v>355</v>
      </c>
      <c r="D123" s="164" t="s">
        <v>120</v>
      </c>
      <c r="E123" s="171">
        <v>100</v>
      </c>
      <c r="F123" s="174"/>
      <c r="G123" s="174">
        <f>E123*F123</f>
        <v>0</v>
      </c>
      <c r="H123" s="174"/>
      <c r="I123" s="174"/>
      <c r="J123" s="174"/>
      <c r="K123" s="174"/>
      <c r="L123" s="174"/>
      <c r="M123" s="174"/>
      <c r="N123" s="165"/>
      <c r="O123" s="165"/>
      <c r="P123" s="165"/>
      <c r="Q123" s="165"/>
      <c r="R123" s="165"/>
      <c r="S123" s="165"/>
      <c r="T123" s="166"/>
      <c r="U123" s="16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</row>
    <row r="124" spans="1:31" ht="12.75">
      <c r="A124" s="157" t="s">
        <v>116</v>
      </c>
      <c r="B124" s="163" t="s">
        <v>87</v>
      </c>
      <c r="C124" s="193" t="s">
        <v>88</v>
      </c>
      <c r="D124" s="168"/>
      <c r="E124" s="173"/>
      <c r="F124" s="175"/>
      <c r="G124" s="175">
        <f>SUMIF(AE125:AE142,"&lt;&gt;NOR",G125:G142)</f>
        <v>0</v>
      </c>
      <c r="H124" s="175"/>
      <c r="I124" s="175">
        <f>SUM(I125:I142)</f>
        <v>134562.36</v>
      </c>
      <c r="J124" s="175"/>
      <c r="K124" s="175">
        <f>SUM(K125:K142)</f>
        <v>34314.34</v>
      </c>
      <c r="L124" s="175"/>
      <c r="M124" s="175">
        <f>SUM(M125:M142)</f>
        <v>0</v>
      </c>
      <c r="N124" s="169"/>
      <c r="O124" s="169">
        <f>SUM(O125:O142)</f>
        <v>0.012</v>
      </c>
      <c r="P124" s="169"/>
      <c r="Q124" s="169">
        <f>SUM(Q125:Q142)</f>
        <v>0</v>
      </c>
      <c r="R124" s="169"/>
      <c r="S124" s="169"/>
      <c r="T124" s="170"/>
      <c r="U124" s="169">
        <f>SUM(U125:U142)</f>
        <v>0</v>
      </c>
      <c r="AE124" t="s">
        <v>117</v>
      </c>
    </row>
    <row r="125" spans="1:60" ht="12.75" outlineLevel="1">
      <c r="A125" s="156">
        <v>80</v>
      </c>
      <c r="B125" s="162" t="s">
        <v>299</v>
      </c>
      <c r="C125" s="191" t="s">
        <v>300</v>
      </c>
      <c r="D125" s="164" t="s">
        <v>120</v>
      </c>
      <c r="E125" s="171">
        <v>20.718</v>
      </c>
      <c r="F125" s="174"/>
      <c r="G125" s="174">
        <f>E125*F125</f>
        <v>0</v>
      </c>
      <c r="H125" s="174">
        <v>0</v>
      </c>
      <c r="I125" s="174">
        <f>ROUND(E125*H125,2)</f>
        <v>0</v>
      </c>
      <c r="J125" s="174">
        <v>290</v>
      </c>
      <c r="K125" s="174">
        <f>ROUND(E125*J125,2)</f>
        <v>6008.22</v>
      </c>
      <c r="L125" s="174">
        <v>0</v>
      </c>
      <c r="M125" s="174">
        <f>G125*(1+L125/100)</f>
        <v>0</v>
      </c>
      <c r="N125" s="165">
        <v>0</v>
      </c>
      <c r="O125" s="165">
        <f>ROUND(E125*N125,5)</f>
        <v>0</v>
      </c>
      <c r="P125" s="165">
        <v>0</v>
      </c>
      <c r="Q125" s="165">
        <f>ROUND(E125*P125,5)</f>
        <v>0</v>
      </c>
      <c r="R125" s="165"/>
      <c r="S125" s="165"/>
      <c r="T125" s="166">
        <v>0</v>
      </c>
      <c r="U125" s="165">
        <f>ROUND(E125*T125,2)</f>
        <v>0</v>
      </c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 t="s">
        <v>121</v>
      </c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</row>
    <row r="126" spans="1:60" ht="12.75" outlineLevel="1">
      <c r="A126" s="156"/>
      <c r="B126" s="162"/>
      <c r="C126" s="192" t="s">
        <v>301</v>
      </c>
      <c r="D126" s="167"/>
      <c r="E126" s="172">
        <v>20.718</v>
      </c>
      <c r="F126" s="174"/>
      <c r="G126" s="174"/>
      <c r="H126" s="174"/>
      <c r="I126" s="174"/>
      <c r="J126" s="174"/>
      <c r="K126" s="174"/>
      <c r="L126" s="174"/>
      <c r="M126" s="174"/>
      <c r="N126" s="165"/>
      <c r="O126" s="165"/>
      <c r="P126" s="165"/>
      <c r="Q126" s="165"/>
      <c r="R126" s="165"/>
      <c r="S126" s="165"/>
      <c r="T126" s="166"/>
      <c r="U126" s="16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 t="s">
        <v>123</v>
      </c>
      <c r="AF126" s="155">
        <v>0</v>
      </c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</row>
    <row r="127" spans="1:60" ht="12.75" outlineLevel="1">
      <c r="A127" s="156">
        <v>81</v>
      </c>
      <c r="B127" s="162" t="s">
        <v>302</v>
      </c>
      <c r="C127" s="191" t="s">
        <v>303</v>
      </c>
      <c r="D127" s="164" t="s">
        <v>120</v>
      </c>
      <c r="E127" s="171">
        <v>20.718</v>
      </c>
      <c r="F127" s="174"/>
      <c r="G127" s="174">
        <f aca="true" t="shared" si="36" ref="G127:G142">E127*F127</f>
        <v>0</v>
      </c>
      <c r="H127" s="174">
        <v>668</v>
      </c>
      <c r="I127" s="174">
        <f>ROUND(E127*H127,2)</f>
        <v>13839.62</v>
      </c>
      <c r="J127" s="174">
        <v>0</v>
      </c>
      <c r="K127" s="174">
        <f>ROUND(E127*J127,2)</f>
        <v>0</v>
      </c>
      <c r="L127" s="174">
        <v>0</v>
      </c>
      <c r="M127" s="174">
        <f>G127*(1+L127/100)</f>
        <v>0</v>
      </c>
      <c r="N127" s="165">
        <v>0</v>
      </c>
      <c r="O127" s="165">
        <f>ROUND(E127*N127,5)</f>
        <v>0</v>
      </c>
      <c r="P127" s="165">
        <v>0</v>
      </c>
      <c r="Q127" s="165">
        <f>ROUND(E127*P127,5)</f>
        <v>0</v>
      </c>
      <c r="R127" s="165"/>
      <c r="S127" s="165"/>
      <c r="T127" s="166">
        <v>0</v>
      </c>
      <c r="U127" s="165">
        <f>ROUND(E127*T127,2)</f>
        <v>0</v>
      </c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 t="s">
        <v>229</v>
      </c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</row>
    <row r="128" spans="1:60" ht="12.75" outlineLevel="1">
      <c r="A128" s="156">
        <v>82</v>
      </c>
      <c r="B128" s="162" t="s">
        <v>304</v>
      </c>
      <c r="C128" s="191" t="s">
        <v>305</v>
      </c>
      <c r="D128" s="164" t="s">
        <v>120</v>
      </c>
      <c r="E128" s="171">
        <v>20.718</v>
      </c>
      <c r="F128" s="174"/>
      <c r="G128" s="174">
        <f t="shared" si="36"/>
        <v>0</v>
      </c>
      <c r="H128" s="174">
        <v>0</v>
      </c>
      <c r="I128" s="174">
        <f>ROUND(E128*H128,2)</f>
        <v>0</v>
      </c>
      <c r="J128" s="174">
        <v>495</v>
      </c>
      <c r="K128" s="174">
        <f>ROUND(E128*J128,2)</f>
        <v>10255.41</v>
      </c>
      <c r="L128" s="174">
        <v>0</v>
      </c>
      <c r="M128" s="174">
        <f>G128*(1+L128/100)</f>
        <v>0</v>
      </c>
      <c r="N128" s="165">
        <v>0</v>
      </c>
      <c r="O128" s="165">
        <f>ROUND(E128*N128,5)</f>
        <v>0</v>
      </c>
      <c r="P128" s="165">
        <v>0</v>
      </c>
      <c r="Q128" s="165">
        <f>ROUND(E128*P128,5)</f>
        <v>0</v>
      </c>
      <c r="R128" s="165"/>
      <c r="S128" s="165"/>
      <c r="T128" s="166">
        <v>0</v>
      </c>
      <c r="U128" s="165">
        <f>ROUND(E128*T128,2)</f>
        <v>0</v>
      </c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 t="s">
        <v>178</v>
      </c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</row>
    <row r="129" spans="1:60" ht="12.75" outlineLevel="1">
      <c r="A129" s="156">
        <v>83</v>
      </c>
      <c r="B129" s="162" t="s">
        <v>306</v>
      </c>
      <c r="C129" s="191" t="s">
        <v>307</v>
      </c>
      <c r="D129" s="164" t="s">
        <v>161</v>
      </c>
      <c r="E129" s="171">
        <v>4.6</v>
      </c>
      <c r="F129" s="174"/>
      <c r="G129" s="174">
        <f t="shared" si="36"/>
        <v>0</v>
      </c>
      <c r="H129" s="174">
        <v>0</v>
      </c>
      <c r="I129" s="174">
        <f>ROUND(E129*H129,2)</f>
        <v>0</v>
      </c>
      <c r="J129" s="174">
        <v>720</v>
      </c>
      <c r="K129" s="174">
        <f>ROUND(E129*J129,2)</f>
        <v>3312</v>
      </c>
      <c r="L129" s="174">
        <v>0</v>
      </c>
      <c r="M129" s="174">
        <f>G129*(1+L129/100)</f>
        <v>0</v>
      </c>
      <c r="N129" s="165">
        <v>0</v>
      </c>
      <c r="O129" s="165">
        <f>ROUND(E129*N129,5)</f>
        <v>0</v>
      </c>
      <c r="P129" s="165">
        <v>0</v>
      </c>
      <c r="Q129" s="165">
        <f>ROUND(E129*P129,5)</f>
        <v>0</v>
      </c>
      <c r="R129" s="165"/>
      <c r="S129" s="165"/>
      <c r="T129" s="166">
        <v>0</v>
      </c>
      <c r="U129" s="165">
        <f>ROUND(E129*T129,2)</f>
        <v>0</v>
      </c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 t="s">
        <v>178</v>
      </c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</row>
    <row r="130" spans="1:60" ht="12.75" outlineLevel="1">
      <c r="A130" s="156"/>
      <c r="B130" s="162"/>
      <c r="C130" s="192" t="s">
        <v>308</v>
      </c>
      <c r="D130" s="167"/>
      <c r="E130" s="172">
        <v>4.6</v>
      </c>
      <c r="F130" s="174"/>
      <c r="G130" s="174"/>
      <c r="H130" s="174"/>
      <c r="I130" s="174"/>
      <c r="J130" s="174"/>
      <c r="K130" s="174"/>
      <c r="L130" s="174"/>
      <c r="M130" s="174"/>
      <c r="N130" s="165"/>
      <c r="O130" s="165"/>
      <c r="P130" s="165"/>
      <c r="Q130" s="165"/>
      <c r="R130" s="165"/>
      <c r="S130" s="165"/>
      <c r="T130" s="166"/>
      <c r="U130" s="16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 t="s">
        <v>123</v>
      </c>
      <c r="AF130" s="155">
        <v>0</v>
      </c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</row>
    <row r="131" spans="1:60" ht="12.75" outlineLevel="1">
      <c r="A131" s="156">
        <v>84</v>
      </c>
      <c r="B131" s="162" t="s">
        <v>309</v>
      </c>
      <c r="C131" s="191" t="s">
        <v>310</v>
      </c>
      <c r="D131" s="164" t="s">
        <v>120</v>
      </c>
      <c r="E131" s="171">
        <v>20.718</v>
      </c>
      <c r="F131" s="174"/>
      <c r="G131" s="174">
        <f t="shared" si="36"/>
        <v>0</v>
      </c>
      <c r="H131" s="174">
        <v>0</v>
      </c>
      <c r="I131" s="174">
        <f>ROUND(E131*H131,2)</f>
        <v>0</v>
      </c>
      <c r="J131" s="174">
        <v>100</v>
      </c>
      <c r="K131" s="174">
        <f>ROUND(E131*J131,2)</f>
        <v>2071.8</v>
      </c>
      <c r="L131" s="174">
        <v>0</v>
      </c>
      <c r="M131" s="174">
        <f>G131*(1+L131/100)</f>
        <v>0</v>
      </c>
      <c r="N131" s="165">
        <v>0</v>
      </c>
      <c r="O131" s="165">
        <f>ROUND(E131*N131,5)</f>
        <v>0</v>
      </c>
      <c r="P131" s="165">
        <v>0</v>
      </c>
      <c r="Q131" s="165">
        <f>ROUND(E131*P131,5)</f>
        <v>0</v>
      </c>
      <c r="R131" s="165"/>
      <c r="S131" s="165"/>
      <c r="T131" s="166">
        <v>0</v>
      </c>
      <c r="U131" s="165">
        <f>ROUND(E131*T131,2)</f>
        <v>0</v>
      </c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 t="s">
        <v>178</v>
      </c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</row>
    <row r="132" spans="1:60" ht="12.75" outlineLevel="1">
      <c r="A132" s="156">
        <v>85</v>
      </c>
      <c r="B132" s="162" t="s">
        <v>311</v>
      </c>
      <c r="C132" s="191" t="s">
        <v>312</v>
      </c>
      <c r="D132" s="164" t="s">
        <v>161</v>
      </c>
      <c r="E132" s="171">
        <v>45.66</v>
      </c>
      <c r="F132" s="174"/>
      <c r="G132" s="174">
        <f t="shared" si="36"/>
        <v>0</v>
      </c>
      <c r="H132" s="174">
        <v>0</v>
      </c>
      <c r="I132" s="174">
        <f>ROUND(E132*H132,2)</f>
        <v>0</v>
      </c>
      <c r="J132" s="174">
        <v>105</v>
      </c>
      <c r="K132" s="174">
        <f>ROUND(E132*J132,2)</f>
        <v>4794.3</v>
      </c>
      <c r="L132" s="174">
        <v>0</v>
      </c>
      <c r="M132" s="174">
        <f>G132*(1+L132/100)</f>
        <v>0</v>
      </c>
      <c r="N132" s="165">
        <v>0</v>
      </c>
      <c r="O132" s="165">
        <f>ROUND(E132*N132,5)</f>
        <v>0</v>
      </c>
      <c r="P132" s="165">
        <v>0</v>
      </c>
      <c r="Q132" s="165">
        <f>ROUND(E132*P132,5)</f>
        <v>0</v>
      </c>
      <c r="R132" s="165"/>
      <c r="S132" s="165"/>
      <c r="T132" s="166">
        <v>0</v>
      </c>
      <c r="U132" s="165">
        <f>ROUND(E132*T132,2)</f>
        <v>0</v>
      </c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 t="s">
        <v>178</v>
      </c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</row>
    <row r="133" spans="1:60" ht="12.75" outlineLevel="1">
      <c r="A133" s="156"/>
      <c r="B133" s="162"/>
      <c r="C133" s="192" t="s">
        <v>313</v>
      </c>
      <c r="D133" s="167"/>
      <c r="E133" s="172">
        <v>45.66</v>
      </c>
      <c r="F133" s="174"/>
      <c r="G133" s="174"/>
      <c r="H133" s="174"/>
      <c r="I133" s="174"/>
      <c r="J133" s="174"/>
      <c r="K133" s="174"/>
      <c r="L133" s="174"/>
      <c r="M133" s="174"/>
      <c r="N133" s="165"/>
      <c r="O133" s="165"/>
      <c r="P133" s="165"/>
      <c r="Q133" s="165"/>
      <c r="R133" s="165"/>
      <c r="S133" s="165"/>
      <c r="T133" s="166"/>
      <c r="U133" s="16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 t="s">
        <v>123</v>
      </c>
      <c r="AF133" s="155">
        <v>0</v>
      </c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</row>
    <row r="134" spans="1:60" ht="12.75" outlineLevel="1">
      <c r="A134" s="156">
        <v>86</v>
      </c>
      <c r="B134" s="162" t="s">
        <v>314</v>
      </c>
      <c r="C134" s="191" t="s">
        <v>315</v>
      </c>
      <c r="D134" s="164" t="s">
        <v>120</v>
      </c>
      <c r="E134" s="171">
        <v>29.0052</v>
      </c>
      <c r="F134" s="174"/>
      <c r="G134" s="174">
        <f t="shared" si="36"/>
        <v>0</v>
      </c>
      <c r="H134" s="174">
        <v>3411</v>
      </c>
      <c r="I134" s="174">
        <f>ROUND(E134*H134,2)</f>
        <v>98936.74</v>
      </c>
      <c r="J134" s="174">
        <v>0</v>
      </c>
      <c r="K134" s="174">
        <f>ROUND(E134*J134,2)</f>
        <v>0</v>
      </c>
      <c r="L134" s="174">
        <v>0</v>
      </c>
      <c r="M134" s="174">
        <f>G134*(1+L134/100)</f>
        <v>0</v>
      </c>
      <c r="N134" s="165">
        <v>0</v>
      </c>
      <c r="O134" s="165">
        <f>ROUND(E134*N134,5)</f>
        <v>0</v>
      </c>
      <c r="P134" s="165">
        <v>0</v>
      </c>
      <c r="Q134" s="165">
        <f>ROUND(E134*P134,5)</f>
        <v>0</v>
      </c>
      <c r="R134" s="165"/>
      <c r="S134" s="165"/>
      <c r="T134" s="166">
        <v>0</v>
      </c>
      <c r="U134" s="165">
        <f>ROUND(E134*T134,2)</f>
        <v>0</v>
      </c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 t="s">
        <v>229</v>
      </c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</row>
    <row r="135" spans="1:60" ht="12.75" outlineLevel="1">
      <c r="A135" s="156"/>
      <c r="B135" s="162"/>
      <c r="C135" s="192" t="s">
        <v>316</v>
      </c>
      <c r="D135" s="167"/>
      <c r="E135" s="172">
        <v>29.0052</v>
      </c>
      <c r="F135" s="174"/>
      <c r="G135" s="174"/>
      <c r="H135" s="174"/>
      <c r="I135" s="174"/>
      <c r="J135" s="174"/>
      <c r="K135" s="174"/>
      <c r="L135" s="174"/>
      <c r="M135" s="174"/>
      <c r="N135" s="165"/>
      <c r="O135" s="165"/>
      <c r="P135" s="165"/>
      <c r="Q135" s="165"/>
      <c r="R135" s="165"/>
      <c r="S135" s="165"/>
      <c r="T135" s="166"/>
      <c r="U135" s="16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 t="s">
        <v>123</v>
      </c>
      <c r="AF135" s="155">
        <v>0</v>
      </c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</row>
    <row r="136" spans="1:60" ht="12.75" outlineLevel="1">
      <c r="A136" s="156">
        <v>87</v>
      </c>
      <c r="B136" s="162" t="s">
        <v>317</v>
      </c>
      <c r="C136" s="191" t="s">
        <v>318</v>
      </c>
      <c r="D136" s="164" t="s">
        <v>319</v>
      </c>
      <c r="E136" s="171">
        <v>400</v>
      </c>
      <c r="F136" s="174"/>
      <c r="G136" s="174">
        <f t="shared" si="36"/>
        <v>0</v>
      </c>
      <c r="H136" s="174">
        <v>8.9</v>
      </c>
      <c r="I136" s="174">
        <f aca="true" t="shared" si="37" ref="I136:I142">ROUND(E136*H136,2)</f>
        <v>3560</v>
      </c>
      <c r="J136" s="174">
        <v>0</v>
      </c>
      <c r="K136" s="174">
        <f aca="true" t="shared" si="38" ref="K136:K142">ROUND(E136*J136,2)</f>
        <v>0</v>
      </c>
      <c r="L136" s="174">
        <v>0</v>
      </c>
      <c r="M136" s="174">
        <f aca="true" t="shared" si="39" ref="M136:M142">G136*(1+L136/100)</f>
        <v>0</v>
      </c>
      <c r="N136" s="165">
        <v>0</v>
      </c>
      <c r="O136" s="165">
        <f aca="true" t="shared" si="40" ref="O136:O142">ROUND(E136*N136,5)</f>
        <v>0</v>
      </c>
      <c r="P136" s="165">
        <v>0</v>
      </c>
      <c r="Q136" s="165">
        <f aca="true" t="shared" si="41" ref="Q136:Q142">ROUND(E136*P136,5)</f>
        <v>0</v>
      </c>
      <c r="R136" s="165"/>
      <c r="S136" s="165"/>
      <c r="T136" s="166">
        <v>0</v>
      </c>
      <c r="U136" s="165">
        <f aca="true" t="shared" si="42" ref="U136:U142">ROUND(E136*T136,2)</f>
        <v>0</v>
      </c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 t="s">
        <v>229</v>
      </c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</row>
    <row r="137" spans="1:60" ht="12.75" outlineLevel="1">
      <c r="A137" s="156">
        <v>88</v>
      </c>
      <c r="B137" s="162" t="s">
        <v>320</v>
      </c>
      <c r="C137" s="191" t="s">
        <v>321</v>
      </c>
      <c r="D137" s="164" t="s">
        <v>161</v>
      </c>
      <c r="E137" s="171">
        <v>60</v>
      </c>
      <c r="F137" s="174"/>
      <c r="G137" s="174">
        <f t="shared" si="36"/>
        <v>0</v>
      </c>
      <c r="H137" s="174">
        <v>29.6</v>
      </c>
      <c r="I137" s="174">
        <f t="shared" si="37"/>
        <v>1776</v>
      </c>
      <c r="J137" s="174">
        <v>0</v>
      </c>
      <c r="K137" s="174">
        <f t="shared" si="38"/>
        <v>0</v>
      </c>
      <c r="L137" s="174">
        <v>0</v>
      </c>
      <c r="M137" s="174">
        <f t="shared" si="39"/>
        <v>0</v>
      </c>
      <c r="N137" s="165">
        <v>0</v>
      </c>
      <c r="O137" s="165">
        <f t="shared" si="40"/>
        <v>0</v>
      </c>
      <c r="P137" s="165">
        <v>0</v>
      </c>
      <c r="Q137" s="165">
        <f t="shared" si="41"/>
        <v>0</v>
      </c>
      <c r="R137" s="165"/>
      <c r="S137" s="165"/>
      <c r="T137" s="166">
        <v>0</v>
      </c>
      <c r="U137" s="165">
        <f t="shared" si="42"/>
        <v>0</v>
      </c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 t="s">
        <v>229</v>
      </c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</row>
    <row r="138" spans="1:60" ht="12.75" outlineLevel="1">
      <c r="A138" s="156">
        <v>89</v>
      </c>
      <c r="B138" s="162" t="s">
        <v>322</v>
      </c>
      <c r="C138" s="191" t="s">
        <v>323</v>
      </c>
      <c r="D138" s="164" t="s">
        <v>161</v>
      </c>
      <c r="E138" s="171">
        <v>50</v>
      </c>
      <c r="F138" s="174"/>
      <c r="G138" s="174">
        <f t="shared" si="36"/>
        <v>0</v>
      </c>
      <c r="H138" s="174">
        <v>146</v>
      </c>
      <c r="I138" s="174">
        <f t="shared" si="37"/>
        <v>7300</v>
      </c>
      <c r="J138" s="174">
        <v>0</v>
      </c>
      <c r="K138" s="174">
        <f t="shared" si="38"/>
        <v>0</v>
      </c>
      <c r="L138" s="174">
        <v>0</v>
      </c>
      <c r="M138" s="174">
        <f t="shared" si="39"/>
        <v>0</v>
      </c>
      <c r="N138" s="165">
        <v>0</v>
      </c>
      <c r="O138" s="165">
        <f t="shared" si="40"/>
        <v>0</v>
      </c>
      <c r="P138" s="165">
        <v>0</v>
      </c>
      <c r="Q138" s="165">
        <f t="shared" si="41"/>
        <v>0</v>
      </c>
      <c r="R138" s="165"/>
      <c r="S138" s="165"/>
      <c r="T138" s="166">
        <v>0</v>
      </c>
      <c r="U138" s="165">
        <f t="shared" si="42"/>
        <v>0</v>
      </c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 t="s">
        <v>229</v>
      </c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</row>
    <row r="139" spans="1:60" ht="12.75" outlineLevel="1">
      <c r="A139" s="156">
        <v>90</v>
      </c>
      <c r="B139" s="162" t="s">
        <v>324</v>
      </c>
      <c r="C139" s="191" t="s">
        <v>325</v>
      </c>
      <c r="D139" s="164" t="s">
        <v>120</v>
      </c>
      <c r="E139" s="171">
        <v>20.718</v>
      </c>
      <c r="F139" s="174"/>
      <c r="G139" s="174">
        <f t="shared" si="36"/>
        <v>0</v>
      </c>
      <c r="H139" s="174">
        <v>0</v>
      </c>
      <c r="I139" s="174">
        <f t="shared" si="37"/>
        <v>0</v>
      </c>
      <c r="J139" s="174">
        <v>64.2</v>
      </c>
      <c r="K139" s="174">
        <f t="shared" si="38"/>
        <v>1330.1</v>
      </c>
      <c r="L139" s="174">
        <v>0</v>
      </c>
      <c r="M139" s="174">
        <f t="shared" si="39"/>
        <v>0</v>
      </c>
      <c r="N139" s="165">
        <v>0</v>
      </c>
      <c r="O139" s="165">
        <f t="shared" si="40"/>
        <v>0</v>
      </c>
      <c r="P139" s="165">
        <v>0</v>
      </c>
      <c r="Q139" s="165">
        <f t="shared" si="41"/>
        <v>0</v>
      </c>
      <c r="R139" s="165"/>
      <c r="S139" s="165"/>
      <c r="T139" s="166">
        <v>0</v>
      </c>
      <c r="U139" s="165">
        <f t="shared" si="42"/>
        <v>0</v>
      </c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 t="s">
        <v>121</v>
      </c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</row>
    <row r="140" spans="1:60" ht="22.5" outlineLevel="1">
      <c r="A140" s="156">
        <v>91</v>
      </c>
      <c r="B140" s="162" t="s">
        <v>326</v>
      </c>
      <c r="C140" s="191" t="s">
        <v>327</v>
      </c>
      <c r="D140" s="164" t="s">
        <v>120</v>
      </c>
      <c r="E140" s="171">
        <v>75</v>
      </c>
      <c r="F140" s="174"/>
      <c r="G140" s="174">
        <f t="shared" si="36"/>
        <v>0</v>
      </c>
      <c r="H140" s="174">
        <v>122</v>
      </c>
      <c r="I140" s="174">
        <f t="shared" si="37"/>
        <v>9150</v>
      </c>
      <c r="J140" s="174">
        <v>0</v>
      </c>
      <c r="K140" s="174">
        <f t="shared" si="38"/>
        <v>0</v>
      </c>
      <c r="L140" s="174">
        <v>0</v>
      </c>
      <c r="M140" s="174">
        <f t="shared" si="39"/>
        <v>0</v>
      </c>
      <c r="N140" s="165">
        <v>0.00016</v>
      </c>
      <c r="O140" s="165">
        <f t="shared" si="40"/>
        <v>0.012</v>
      </c>
      <c r="P140" s="165">
        <v>0</v>
      </c>
      <c r="Q140" s="165">
        <f t="shared" si="41"/>
        <v>0</v>
      </c>
      <c r="R140" s="165"/>
      <c r="S140" s="165"/>
      <c r="T140" s="166">
        <v>0</v>
      </c>
      <c r="U140" s="165">
        <f t="shared" si="42"/>
        <v>0</v>
      </c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 t="s">
        <v>229</v>
      </c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</row>
    <row r="141" spans="1:60" ht="12.75" outlineLevel="1">
      <c r="A141" s="156">
        <v>92</v>
      </c>
      <c r="B141" s="162" t="s">
        <v>328</v>
      </c>
      <c r="C141" s="191" t="s">
        <v>329</v>
      </c>
      <c r="D141" s="164" t="s">
        <v>198</v>
      </c>
      <c r="E141" s="171">
        <v>0.856</v>
      </c>
      <c r="F141" s="174"/>
      <c r="G141" s="174">
        <f t="shared" si="36"/>
        <v>0</v>
      </c>
      <c r="H141" s="174">
        <v>0</v>
      </c>
      <c r="I141" s="174">
        <f t="shared" si="37"/>
        <v>0</v>
      </c>
      <c r="J141" s="174">
        <v>1802</v>
      </c>
      <c r="K141" s="174">
        <f t="shared" si="38"/>
        <v>1542.51</v>
      </c>
      <c r="L141" s="174">
        <v>0</v>
      </c>
      <c r="M141" s="174">
        <f t="shared" si="39"/>
        <v>0</v>
      </c>
      <c r="N141" s="165">
        <v>0</v>
      </c>
      <c r="O141" s="165">
        <f t="shared" si="40"/>
        <v>0</v>
      </c>
      <c r="P141" s="165">
        <v>0</v>
      </c>
      <c r="Q141" s="165">
        <f t="shared" si="41"/>
        <v>0</v>
      </c>
      <c r="R141" s="165"/>
      <c r="S141" s="165"/>
      <c r="T141" s="166">
        <v>0</v>
      </c>
      <c r="U141" s="165">
        <f t="shared" si="42"/>
        <v>0</v>
      </c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 t="s">
        <v>121</v>
      </c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</row>
    <row r="142" spans="1:60" ht="12.75" outlineLevel="1">
      <c r="A142" s="156">
        <v>93</v>
      </c>
      <c r="B142" s="162" t="s">
        <v>330</v>
      </c>
      <c r="C142" s="191" t="s">
        <v>331</v>
      </c>
      <c r="D142" s="164" t="s">
        <v>253</v>
      </c>
      <c r="E142" s="171">
        <v>1</v>
      </c>
      <c r="F142" s="174"/>
      <c r="G142" s="174">
        <f t="shared" si="36"/>
        <v>0</v>
      </c>
      <c r="H142" s="174">
        <v>0</v>
      </c>
      <c r="I142" s="174">
        <f t="shared" si="37"/>
        <v>0</v>
      </c>
      <c r="J142" s="174">
        <v>5000</v>
      </c>
      <c r="K142" s="174">
        <f t="shared" si="38"/>
        <v>5000</v>
      </c>
      <c r="L142" s="174">
        <v>0</v>
      </c>
      <c r="M142" s="174">
        <f t="shared" si="39"/>
        <v>0</v>
      </c>
      <c r="N142" s="165">
        <v>0</v>
      </c>
      <c r="O142" s="165">
        <f t="shared" si="40"/>
        <v>0</v>
      </c>
      <c r="P142" s="165">
        <v>0</v>
      </c>
      <c r="Q142" s="165">
        <f t="shared" si="41"/>
        <v>0</v>
      </c>
      <c r="R142" s="165"/>
      <c r="S142" s="165"/>
      <c r="T142" s="166">
        <v>0</v>
      </c>
      <c r="U142" s="165">
        <f t="shared" si="42"/>
        <v>0</v>
      </c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 t="s">
        <v>121</v>
      </c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</row>
    <row r="143" spans="1:31" ht="12.75">
      <c r="A143" s="157" t="s">
        <v>116</v>
      </c>
      <c r="B143" s="163" t="s">
        <v>89</v>
      </c>
      <c r="C143" s="193" t="s">
        <v>25</v>
      </c>
      <c r="D143" s="168"/>
      <c r="E143" s="173"/>
      <c r="F143" s="175"/>
      <c r="G143" s="175">
        <f>SUMIF(AE144:AE150,"&lt;&gt;NOR",G144:G150)</f>
        <v>0</v>
      </c>
      <c r="H143" s="175"/>
      <c r="I143" s="175">
        <f>SUM(I144:I150)</f>
        <v>0</v>
      </c>
      <c r="J143" s="175"/>
      <c r="K143" s="175">
        <f>SUM(K144:K150)</f>
        <v>63000</v>
      </c>
      <c r="L143" s="175"/>
      <c r="M143" s="175">
        <f>SUM(M144:M150)</f>
        <v>0</v>
      </c>
      <c r="N143" s="169"/>
      <c r="O143" s="169">
        <f>SUM(O144:O150)</f>
        <v>0</v>
      </c>
      <c r="P143" s="169"/>
      <c r="Q143" s="169">
        <f>SUM(Q144:Q150)</f>
        <v>0</v>
      </c>
      <c r="R143" s="169"/>
      <c r="S143" s="169"/>
      <c r="T143" s="170"/>
      <c r="U143" s="169">
        <f>SUM(U144:U150)</f>
        <v>0</v>
      </c>
      <c r="AE143" t="s">
        <v>117</v>
      </c>
    </row>
    <row r="144" spans="1:60" ht="12.75" outlineLevel="1">
      <c r="A144" s="156">
        <v>94</v>
      </c>
      <c r="B144" s="162" t="s">
        <v>332</v>
      </c>
      <c r="C144" s="191" t="s">
        <v>333</v>
      </c>
      <c r="D144" s="164" t="s">
        <v>334</v>
      </c>
      <c r="E144" s="171">
        <v>1</v>
      </c>
      <c r="F144" s="174"/>
      <c r="G144" s="174">
        <f>E144*F144</f>
        <v>0</v>
      </c>
      <c r="H144" s="174">
        <v>0</v>
      </c>
      <c r="I144" s="174">
        <f aca="true" t="shared" si="43" ref="I144:I150">ROUND(E144*H144,2)</f>
        <v>0</v>
      </c>
      <c r="J144" s="174">
        <v>5000</v>
      </c>
      <c r="K144" s="174">
        <f aca="true" t="shared" si="44" ref="K144:K150">ROUND(E144*J144,2)</f>
        <v>5000</v>
      </c>
      <c r="L144" s="174">
        <v>0</v>
      </c>
      <c r="M144" s="174">
        <f aca="true" t="shared" si="45" ref="M144:M150">G144*(1+L144/100)</f>
        <v>0</v>
      </c>
      <c r="N144" s="165">
        <v>0</v>
      </c>
      <c r="O144" s="165">
        <f aca="true" t="shared" si="46" ref="O144:O150">ROUND(E144*N144,5)</f>
        <v>0</v>
      </c>
      <c r="P144" s="165">
        <v>0</v>
      </c>
      <c r="Q144" s="165">
        <f aca="true" t="shared" si="47" ref="Q144:Q150">ROUND(E144*P144,5)</f>
        <v>0</v>
      </c>
      <c r="R144" s="165"/>
      <c r="S144" s="165"/>
      <c r="T144" s="166">
        <v>0</v>
      </c>
      <c r="U144" s="165">
        <f aca="true" t="shared" si="48" ref="U144:U150">ROUND(E144*T144,2)</f>
        <v>0</v>
      </c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 t="s">
        <v>121</v>
      </c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</row>
    <row r="145" spans="1:60" ht="12.75" outlineLevel="1">
      <c r="A145" s="156">
        <v>95</v>
      </c>
      <c r="B145" s="162" t="s">
        <v>335</v>
      </c>
      <c r="C145" s="191" t="s">
        <v>336</v>
      </c>
      <c r="D145" s="164" t="s">
        <v>334</v>
      </c>
      <c r="E145" s="171">
        <v>1</v>
      </c>
      <c r="F145" s="174"/>
      <c r="G145" s="174">
        <f aca="true" t="shared" si="49" ref="G145:G150">E145*F145</f>
        <v>0</v>
      </c>
      <c r="H145" s="174">
        <v>0</v>
      </c>
      <c r="I145" s="174">
        <f t="shared" si="43"/>
        <v>0</v>
      </c>
      <c r="J145" s="174">
        <v>5000</v>
      </c>
      <c r="K145" s="174">
        <f t="shared" si="44"/>
        <v>5000</v>
      </c>
      <c r="L145" s="174">
        <v>0</v>
      </c>
      <c r="M145" s="174">
        <f t="shared" si="45"/>
        <v>0</v>
      </c>
      <c r="N145" s="165">
        <v>0</v>
      </c>
      <c r="O145" s="165">
        <f t="shared" si="46"/>
        <v>0</v>
      </c>
      <c r="P145" s="165">
        <v>0</v>
      </c>
      <c r="Q145" s="165">
        <f t="shared" si="47"/>
        <v>0</v>
      </c>
      <c r="R145" s="165"/>
      <c r="S145" s="165"/>
      <c r="T145" s="166">
        <v>0</v>
      </c>
      <c r="U145" s="165">
        <f t="shared" si="48"/>
        <v>0</v>
      </c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 t="s">
        <v>337</v>
      </c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</row>
    <row r="146" spans="1:60" ht="12.75" outlineLevel="1">
      <c r="A146" s="156">
        <v>96</v>
      </c>
      <c r="B146" s="162" t="s">
        <v>338</v>
      </c>
      <c r="C146" s="191" t="s">
        <v>339</v>
      </c>
      <c r="D146" s="164" t="s">
        <v>334</v>
      </c>
      <c r="E146" s="171">
        <v>1</v>
      </c>
      <c r="F146" s="174"/>
      <c r="G146" s="174">
        <f t="shared" si="49"/>
        <v>0</v>
      </c>
      <c r="H146" s="174">
        <v>0</v>
      </c>
      <c r="I146" s="174">
        <f t="shared" si="43"/>
        <v>0</v>
      </c>
      <c r="J146" s="174">
        <v>20000</v>
      </c>
      <c r="K146" s="174">
        <f t="shared" si="44"/>
        <v>20000</v>
      </c>
      <c r="L146" s="174">
        <v>0</v>
      </c>
      <c r="M146" s="174">
        <f t="shared" si="45"/>
        <v>0</v>
      </c>
      <c r="N146" s="165">
        <v>0</v>
      </c>
      <c r="O146" s="165">
        <f t="shared" si="46"/>
        <v>0</v>
      </c>
      <c r="P146" s="165">
        <v>0</v>
      </c>
      <c r="Q146" s="165">
        <f t="shared" si="47"/>
        <v>0</v>
      </c>
      <c r="R146" s="165"/>
      <c r="S146" s="165"/>
      <c r="T146" s="166">
        <v>0</v>
      </c>
      <c r="U146" s="165">
        <f t="shared" si="48"/>
        <v>0</v>
      </c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 t="s">
        <v>337</v>
      </c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</row>
    <row r="147" spans="1:60" ht="12.75" outlineLevel="1">
      <c r="A147" s="156">
        <v>97</v>
      </c>
      <c r="B147" s="162" t="s">
        <v>340</v>
      </c>
      <c r="C147" s="191" t="s">
        <v>341</v>
      </c>
      <c r="D147" s="164" t="s">
        <v>334</v>
      </c>
      <c r="E147" s="171">
        <v>1</v>
      </c>
      <c r="F147" s="174"/>
      <c r="G147" s="174">
        <f t="shared" si="49"/>
        <v>0</v>
      </c>
      <c r="H147" s="174">
        <v>0</v>
      </c>
      <c r="I147" s="174">
        <f t="shared" si="43"/>
        <v>0</v>
      </c>
      <c r="J147" s="174">
        <v>3000</v>
      </c>
      <c r="K147" s="174">
        <f t="shared" si="44"/>
        <v>3000</v>
      </c>
      <c r="L147" s="174">
        <v>0</v>
      </c>
      <c r="M147" s="174">
        <f t="shared" si="45"/>
        <v>0</v>
      </c>
      <c r="N147" s="165">
        <v>0</v>
      </c>
      <c r="O147" s="165">
        <f t="shared" si="46"/>
        <v>0</v>
      </c>
      <c r="P147" s="165">
        <v>0</v>
      </c>
      <c r="Q147" s="165">
        <f t="shared" si="47"/>
        <v>0</v>
      </c>
      <c r="R147" s="165"/>
      <c r="S147" s="165"/>
      <c r="T147" s="166">
        <v>0</v>
      </c>
      <c r="U147" s="165">
        <f t="shared" si="48"/>
        <v>0</v>
      </c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 t="s">
        <v>337</v>
      </c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</row>
    <row r="148" spans="1:60" ht="12.75" outlineLevel="1">
      <c r="A148" s="156">
        <v>98</v>
      </c>
      <c r="B148" s="162" t="s">
        <v>342</v>
      </c>
      <c r="C148" s="191" t="s">
        <v>343</v>
      </c>
      <c r="D148" s="164" t="s">
        <v>334</v>
      </c>
      <c r="E148" s="171">
        <v>1</v>
      </c>
      <c r="F148" s="174"/>
      <c r="G148" s="174">
        <f t="shared" si="49"/>
        <v>0</v>
      </c>
      <c r="H148" s="174">
        <v>0</v>
      </c>
      <c r="I148" s="174">
        <f t="shared" si="43"/>
        <v>0</v>
      </c>
      <c r="J148" s="174">
        <v>5000</v>
      </c>
      <c r="K148" s="174">
        <f t="shared" si="44"/>
        <v>5000</v>
      </c>
      <c r="L148" s="174">
        <v>0</v>
      </c>
      <c r="M148" s="174">
        <f t="shared" si="45"/>
        <v>0</v>
      </c>
      <c r="N148" s="165">
        <v>0</v>
      </c>
      <c r="O148" s="165">
        <f t="shared" si="46"/>
        <v>0</v>
      </c>
      <c r="P148" s="165">
        <v>0</v>
      </c>
      <c r="Q148" s="165">
        <f t="shared" si="47"/>
        <v>0</v>
      </c>
      <c r="R148" s="165"/>
      <c r="S148" s="165"/>
      <c r="T148" s="166">
        <v>0</v>
      </c>
      <c r="U148" s="165">
        <f t="shared" si="48"/>
        <v>0</v>
      </c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 t="s">
        <v>121</v>
      </c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</row>
    <row r="149" spans="1:60" ht="12.75" outlineLevel="1">
      <c r="A149" s="156">
        <v>99</v>
      </c>
      <c r="B149" s="162" t="s">
        <v>344</v>
      </c>
      <c r="C149" s="191" t="s">
        <v>345</v>
      </c>
      <c r="D149" s="164" t="s">
        <v>334</v>
      </c>
      <c r="E149" s="171">
        <v>1</v>
      </c>
      <c r="F149" s="174"/>
      <c r="G149" s="174">
        <f t="shared" si="49"/>
        <v>0</v>
      </c>
      <c r="H149" s="174">
        <v>0</v>
      </c>
      <c r="I149" s="174">
        <f t="shared" si="43"/>
        <v>0</v>
      </c>
      <c r="J149" s="174">
        <v>5000</v>
      </c>
      <c r="K149" s="174">
        <f t="shared" si="44"/>
        <v>5000</v>
      </c>
      <c r="L149" s="174">
        <v>0</v>
      </c>
      <c r="M149" s="174">
        <f t="shared" si="45"/>
        <v>0</v>
      </c>
      <c r="N149" s="165">
        <v>0</v>
      </c>
      <c r="O149" s="165">
        <f t="shared" si="46"/>
        <v>0</v>
      </c>
      <c r="P149" s="165">
        <v>0</v>
      </c>
      <c r="Q149" s="165">
        <f t="shared" si="47"/>
        <v>0</v>
      </c>
      <c r="R149" s="165"/>
      <c r="S149" s="165"/>
      <c r="T149" s="166">
        <v>0</v>
      </c>
      <c r="U149" s="165">
        <f t="shared" si="48"/>
        <v>0</v>
      </c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 t="s">
        <v>121</v>
      </c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</row>
    <row r="150" spans="1:60" ht="12.75" outlineLevel="1">
      <c r="A150" s="184">
        <v>100</v>
      </c>
      <c r="B150" s="185" t="s">
        <v>346</v>
      </c>
      <c r="C150" s="194" t="s">
        <v>347</v>
      </c>
      <c r="D150" s="186" t="s">
        <v>334</v>
      </c>
      <c r="E150" s="187">
        <v>1</v>
      </c>
      <c r="F150" s="188"/>
      <c r="G150" s="188">
        <f t="shared" si="49"/>
        <v>0</v>
      </c>
      <c r="H150" s="188">
        <v>0</v>
      </c>
      <c r="I150" s="188">
        <f t="shared" si="43"/>
        <v>0</v>
      </c>
      <c r="J150" s="188">
        <v>20000</v>
      </c>
      <c r="K150" s="188">
        <f t="shared" si="44"/>
        <v>20000</v>
      </c>
      <c r="L150" s="188">
        <v>0</v>
      </c>
      <c r="M150" s="188">
        <f t="shared" si="45"/>
        <v>0</v>
      </c>
      <c r="N150" s="189">
        <v>0</v>
      </c>
      <c r="O150" s="189">
        <f t="shared" si="46"/>
        <v>0</v>
      </c>
      <c r="P150" s="189">
        <v>0</v>
      </c>
      <c r="Q150" s="189">
        <f t="shared" si="47"/>
        <v>0</v>
      </c>
      <c r="R150" s="189"/>
      <c r="S150" s="189"/>
      <c r="T150" s="190">
        <v>0</v>
      </c>
      <c r="U150" s="189">
        <f t="shared" si="48"/>
        <v>0</v>
      </c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 t="s">
        <v>121</v>
      </c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</row>
    <row r="151" spans="1:30" ht="12.75">
      <c r="A151" s="6"/>
      <c r="B151" s="7" t="s">
        <v>348</v>
      </c>
      <c r="C151" s="195" t="s">
        <v>348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AC151">
        <v>15</v>
      </c>
      <c r="AD151">
        <v>21</v>
      </c>
    </row>
    <row r="152" spans="3:31" ht="12.75">
      <c r="C152" s="196"/>
      <c r="AE152" t="s">
        <v>349</v>
      </c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Strnad</dc:creator>
  <cp:keywords/>
  <dc:description/>
  <cp:lastModifiedBy>default</cp:lastModifiedBy>
  <cp:lastPrinted>2014-02-28T09:52:57Z</cp:lastPrinted>
  <dcterms:created xsi:type="dcterms:W3CDTF">2009-04-08T07:15:50Z</dcterms:created>
  <dcterms:modified xsi:type="dcterms:W3CDTF">2022-04-25T05:56:24Z</dcterms:modified>
  <cp:category/>
  <cp:version/>
  <cp:contentType/>
  <cp:contentStatus/>
</cp:coreProperties>
</file>