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Daniel Polič\Vinoř_chodník\"/>
    </mc:Choice>
  </mc:AlternateContent>
  <bookViews>
    <workbookView xWindow="0" yWindow="0" windowWidth="0" windowHeight="0"/>
  </bookViews>
  <sheets>
    <sheet name="Rekapitulace stavby" sheetId="1" r:id="rId1"/>
    <sheet name="SO 101 - Oprava chodníku" sheetId="2" r:id="rId2"/>
    <sheet name="VRN - Vedlejší a ostatní ...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'SO 101 - Oprava chodníku'!$C$123:$K$190</definedName>
    <definedName name="_xlnm.Print_Area" localSheetId="1">'SO 101 - Oprava chodníku'!$C$4:$J$76,'SO 101 - Oprava chodníku'!$C$82:$J$105,'SO 101 - Oprava chodníku'!$C$111:$K$190</definedName>
    <definedName name="_xlnm.Print_Titles" localSheetId="1">'SO 101 - Oprava chodníku'!$123:$123</definedName>
    <definedName name="_xlnm._FilterDatabase" localSheetId="2" hidden="1">'VRN - Vedlejší a ostatní ...'!$C$120:$K$134</definedName>
    <definedName name="_xlnm.Print_Area" localSheetId="2">'VRN - Vedlejší a ostatní ...'!$C$4:$J$76,'VRN - Vedlejší a ostatní ...'!$C$82:$J$102,'VRN - Vedlejší a ostatní ...'!$C$108:$K$134</definedName>
    <definedName name="_xlnm.Print_Titles" localSheetId="2">'VRN - Vedlejší a ostatní ...'!$120:$120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34"/>
  <c r="BH134"/>
  <c r="BG134"/>
  <c r="BF134"/>
  <c r="T134"/>
  <c r="T133"/>
  <c r="R134"/>
  <c r="R133"/>
  <c r="P134"/>
  <c r="P133"/>
  <c r="BI132"/>
  <c r="BH132"/>
  <c r="BG132"/>
  <c r="BF132"/>
  <c r="T132"/>
  <c r="T131"/>
  <c r="R132"/>
  <c r="R131"/>
  <c r="P132"/>
  <c r="P131"/>
  <c r="BI130"/>
  <c r="BH130"/>
  <c r="BG130"/>
  <c r="BF130"/>
  <c r="T130"/>
  <c r="R130"/>
  <c r="P130"/>
  <c r="BI129"/>
  <c r="BH129"/>
  <c r="BG129"/>
  <c r="BF129"/>
  <c r="T129"/>
  <c r="R129"/>
  <c r="P129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J118"/>
  <c r="J117"/>
  <c r="F117"/>
  <c r="F115"/>
  <c r="E113"/>
  <c r="J92"/>
  <c r="J91"/>
  <c r="F91"/>
  <c r="F89"/>
  <c r="E87"/>
  <c r="J18"/>
  <c r="E18"/>
  <c r="F92"/>
  <c r="J17"/>
  <c r="J12"/>
  <c r="J115"/>
  <c r="E7"/>
  <c r="E111"/>
  <c i="2" r="J37"/>
  <c r="J36"/>
  <c i="1" r="AY95"/>
  <c i="2" r="J35"/>
  <c i="1" r="AX95"/>
  <c i="2" r="BI190"/>
  <c r="BH190"/>
  <c r="BG190"/>
  <c r="BF190"/>
  <c r="T190"/>
  <c r="T189"/>
  <c r="R190"/>
  <c r="R189"/>
  <c r="P190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80"/>
  <c r="BH180"/>
  <c r="BG180"/>
  <c r="BF180"/>
  <c r="T180"/>
  <c r="R180"/>
  <c r="P180"/>
  <c r="BI178"/>
  <c r="BH178"/>
  <c r="BG178"/>
  <c r="BF178"/>
  <c r="T178"/>
  <c r="R178"/>
  <c r="P178"/>
  <c r="BI177"/>
  <c r="BH177"/>
  <c r="BG177"/>
  <c r="BF177"/>
  <c r="T177"/>
  <c r="R177"/>
  <c r="P177"/>
  <c r="BI175"/>
  <c r="BH175"/>
  <c r="BG175"/>
  <c r="BF175"/>
  <c r="T175"/>
  <c r="R175"/>
  <c r="P175"/>
  <c r="BI174"/>
  <c r="BH174"/>
  <c r="BG174"/>
  <c r="BF174"/>
  <c r="T174"/>
  <c r="R174"/>
  <c r="P174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8"/>
  <c r="BH168"/>
  <c r="BG168"/>
  <c r="BF168"/>
  <c r="T168"/>
  <c r="T167"/>
  <c r="R168"/>
  <c r="R167"/>
  <c r="P168"/>
  <c r="P167"/>
  <c r="BI166"/>
  <c r="BH166"/>
  <c r="BG166"/>
  <c r="BF166"/>
  <c r="T166"/>
  <c r="T165"/>
  <c r="R166"/>
  <c r="R165"/>
  <c r="P166"/>
  <c r="P165"/>
  <c r="BI163"/>
  <c r="BH163"/>
  <c r="BG163"/>
  <c r="BF163"/>
  <c r="T163"/>
  <c r="R163"/>
  <c r="P163"/>
  <c r="BI162"/>
  <c r="BH162"/>
  <c r="BG162"/>
  <c r="BF162"/>
  <c r="T162"/>
  <c r="R162"/>
  <c r="P162"/>
  <c r="BI160"/>
  <c r="BH160"/>
  <c r="BG160"/>
  <c r="BF160"/>
  <c r="T160"/>
  <c r="R160"/>
  <c r="P160"/>
  <c r="BI159"/>
  <c r="BH159"/>
  <c r="BG159"/>
  <c r="BF159"/>
  <c r="T159"/>
  <c r="R159"/>
  <c r="P159"/>
  <c r="BI157"/>
  <c r="BH157"/>
  <c r="BG157"/>
  <c r="BF157"/>
  <c r="T157"/>
  <c r="R157"/>
  <c r="P157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7"/>
  <c r="BH147"/>
  <c r="BG147"/>
  <c r="BF147"/>
  <c r="T147"/>
  <c r="R147"/>
  <c r="P147"/>
  <c r="BI145"/>
  <c r="BH145"/>
  <c r="BG145"/>
  <c r="BF145"/>
  <c r="T145"/>
  <c r="R145"/>
  <c r="P145"/>
  <c r="BI144"/>
  <c r="BH144"/>
  <c r="BG144"/>
  <c r="BF144"/>
  <c r="T144"/>
  <c r="R144"/>
  <c r="P144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J121"/>
  <c r="J120"/>
  <c r="F120"/>
  <c r="F118"/>
  <c r="E116"/>
  <c r="J92"/>
  <c r="J91"/>
  <c r="F91"/>
  <c r="F89"/>
  <c r="E87"/>
  <c r="J18"/>
  <c r="E18"/>
  <c r="F121"/>
  <c r="J17"/>
  <c r="J12"/>
  <c r="J118"/>
  <c r="E7"/>
  <c r="E85"/>
  <c i="1" r="L90"/>
  <c r="AM90"/>
  <c r="AM89"/>
  <c r="L89"/>
  <c r="AM87"/>
  <c r="L87"/>
  <c r="L85"/>
  <c r="L84"/>
  <c i="2" r="J187"/>
  <c r="BK181"/>
  <c r="BK174"/>
  <c r="BK160"/>
  <c r="BK148"/>
  <c r="J134"/>
  <c r="J183"/>
  <c r="J178"/>
  <c r="BK171"/>
  <c r="J154"/>
  <c r="BK144"/>
  <c r="J137"/>
  <c r="BK129"/>
  <c r="J171"/>
  <c r="J163"/>
  <c r="BK154"/>
  <c r="J135"/>
  <c r="BK130"/>
  <c r="BK150"/>
  <c r="BK139"/>
  <c r="BK132"/>
  <c i="3" r="BK134"/>
  <c r="J127"/>
  <c r="J124"/>
  <c i="2" r="BK185"/>
  <c r="J175"/>
  <c r="BK166"/>
  <c r="BK159"/>
  <c r="J145"/>
  <c r="BK187"/>
  <c r="BK180"/>
  <c r="J177"/>
  <c r="BK168"/>
  <c r="J153"/>
  <c r="BK147"/>
  <c r="J139"/>
  <c r="J130"/>
  <c r="BK172"/>
  <c r="J168"/>
  <c r="J160"/>
  <c r="BK137"/>
  <c r="J131"/>
  <c r="J157"/>
  <c r="BK145"/>
  <c r="BK135"/>
  <c r="BK131"/>
  <c i="3" r="BK132"/>
  <c r="BK124"/>
  <c r="BK129"/>
  <c r="J129"/>
  <c r="BK130"/>
  <c i="2" r="BK183"/>
  <c r="BK177"/>
  <c r="J170"/>
  <c r="J162"/>
  <c r="J150"/>
  <c r="BK127"/>
  <c r="J185"/>
  <c r="BK178"/>
  <c r="J174"/>
  <c r="J159"/>
  <c r="J148"/>
  <c r="BK141"/>
  <c r="J132"/>
  <c i="1" r="AS94"/>
  <c i="2" r="BK152"/>
  <c r="J129"/>
  <c r="J147"/>
  <c r="J144"/>
  <c r="J133"/>
  <c i="3" r="J125"/>
  <c r="J130"/>
  <c r="J132"/>
  <c r="J126"/>
  <c i="2" r="J190"/>
  <c r="J180"/>
  <c r="J172"/>
  <c r="BK163"/>
  <c r="BK157"/>
  <c r="J141"/>
  <c r="BK190"/>
  <c r="J181"/>
  <c r="BK175"/>
  <c r="J166"/>
  <c r="J152"/>
  <c r="BK140"/>
  <c r="BK133"/>
  <c r="J127"/>
  <c r="BK170"/>
  <c r="BK162"/>
  <c r="BK153"/>
  <c r="J128"/>
  <c r="J140"/>
  <c r="BK134"/>
  <c r="BK128"/>
  <c i="3" r="BK126"/>
  <c r="J134"/>
  <c r="BK127"/>
  <c r="BK125"/>
  <c i="2" l="1" r="BK126"/>
  <c r="J126"/>
  <c r="J98"/>
  <c r="T126"/>
  <c r="T156"/>
  <c r="BK169"/>
  <c r="J169"/>
  <c r="J102"/>
  <c r="T169"/>
  <c r="T176"/>
  <c i="3" r="T123"/>
  <c r="P128"/>
  <c i="2" r="R126"/>
  <c r="P156"/>
  <c r="BK176"/>
  <c r="J176"/>
  <c r="J103"/>
  <c r="P176"/>
  <c i="3" r="BK123"/>
  <c r="R123"/>
  <c r="T128"/>
  <c i="2" r="P126"/>
  <c r="P125"/>
  <c r="P124"/>
  <c i="1" r="AU95"/>
  <c i="2" r="BK156"/>
  <c r="J156"/>
  <c r="J99"/>
  <c r="R156"/>
  <c r="P169"/>
  <c r="R169"/>
  <c r="R176"/>
  <c i="3" r="P123"/>
  <c r="P122"/>
  <c r="P121"/>
  <c i="1" r="AU96"/>
  <c i="3" r="BK128"/>
  <c r="J128"/>
  <c r="J99"/>
  <c r="R128"/>
  <c i="2" r="BK167"/>
  <c r="J167"/>
  <c r="J101"/>
  <c i="3" r="BK133"/>
  <c r="J133"/>
  <c r="J101"/>
  <c i="2" r="BK165"/>
  <c r="J165"/>
  <c r="J100"/>
  <c r="BK189"/>
  <c r="J189"/>
  <c r="J104"/>
  <c i="3" r="BK131"/>
  <c r="J131"/>
  <c r="J100"/>
  <c r="E85"/>
  <c r="J89"/>
  <c r="BE129"/>
  <c r="BE130"/>
  <c r="BE132"/>
  <c r="F118"/>
  <c r="BE124"/>
  <c r="BE125"/>
  <c r="BE126"/>
  <c r="BE127"/>
  <c r="BE134"/>
  <c i="2" r="J89"/>
  <c r="F92"/>
  <c r="E114"/>
  <c r="BE129"/>
  <c r="BE137"/>
  <c r="BE140"/>
  <c r="BE150"/>
  <c r="BE154"/>
  <c r="BE159"/>
  <c r="BE162"/>
  <c r="BE128"/>
  <c r="BE132"/>
  <c r="BE133"/>
  <c r="BE139"/>
  <c r="BE141"/>
  <c r="BE144"/>
  <c r="BE147"/>
  <c r="BE160"/>
  <c r="BE175"/>
  <c r="BE127"/>
  <c r="BE131"/>
  <c r="BE134"/>
  <c r="BE145"/>
  <c r="BE148"/>
  <c r="BE152"/>
  <c r="BE157"/>
  <c r="BE166"/>
  <c r="BE170"/>
  <c r="BE171"/>
  <c r="BE172"/>
  <c r="BE174"/>
  <c r="BE185"/>
  <c r="BE130"/>
  <c r="BE135"/>
  <c r="BE153"/>
  <c r="BE163"/>
  <c r="BE168"/>
  <c r="BE177"/>
  <c r="BE178"/>
  <c r="BE180"/>
  <c r="BE181"/>
  <c r="BE183"/>
  <c r="BE187"/>
  <c r="BE190"/>
  <c r="F34"/>
  <c i="1" r="BA95"/>
  <c i="2" r="F36"/>
  <c i="1" r="BC95"/>
  <c i="2" r="J34"/>
  <c i="1" r="AW95"/>
  <c i="3" r="F35"/>
  <c i="1" r="BB96"/>
  <c i="3" r="F37"/>
  <c i="1" r="BD96"/>
  <c i="2" r="F35"/>
  <c i="1" r="BB95"/>
  <c i="3" r="J34"/>
  <c i="1" r="AW96"/>
  <c i="3" r="F36"/>
  <c i="1" r="BC96"/>
  <c i="2" r="F37"/>
  <c i="1" r="BD95"/>
  <c i="3" r="F34"/>
  <c i="1" r="BA96"/>
  <c i="3" l="1" r="BK122"/>
  <c r="J122"/>
  <c r="J97"/>
  <c r="R122"/>
  <c r="R121"/>
  <c i="2" r="R125"/>
  <c r="R124"/>
  <c r="T125"/>
  <c r="T124"/>
  <c i="3" r="T122"/>
  <c r="T121"/>
  <c r="J123"/>
  <c r="J98"/>
  <c i="2" r="BK125"/>
  <c r="J125"/>
  <c r="J97"/>
  <c r="F33"/>
  <c i="1" r="AZ95"/>
  <c r="AU94"/>
  <c i="2" r="J33"/>
  <c i="1" r="AV95"/>
  <c r="AT95"/>
  <c r="BD94"/>
  <c r="W33"/>
  <c r="BC94"/>
  <c r="AY94"/>
  <c i="3" r="F33"/>
  <c i="1" r="AZ96"/>
  <c r="BB94"/>
  <c r="AX94"/>
  <c r="BA94"/>
  <c r="W30"/>
  <c i="3" r="J33"/>
  <c i="1" r="AV96"/>
  <c r="AT96"/>
  <c i="2" l="1" r="BK124"/>
  <c r="J124"/>
  <c r="J96"/>
  <c i="3" r="BK121"/>
  <c r="J121"/>
  <c r="J96"/>
  <c i="1" r="AZ94"/>
  <c r="W29"/>
  <c r="W31"/>
  <c r="AW94"/>
  <c r="AK30"/>
  <c r="W32"/>
  <c i="3" l="1" r="J30"/>
  <c i="1" r="AG96"/>
  <c i="2" r="J30"/>
  <c i="1" r="AG95"/>
  <c r="AV94"/>
  <c r="AK29"/>
  <c i="3" l="1" r="J39"/>
  <c i="2" r="J39"/>
  <c i="1" r="AN95"/>
  <c r="AN96"/>
  <c r="AG94"/>
  <c r="AK26"/>
  <c r="AT94"/>
  <c r="AN94"/>
  <c l="1"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<sst xmlns="http://schemas.openxmlformats.org/spreadsheetml/2006/main">
  <si>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</si>
  <si>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</si>
  <si>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</si>
  <si>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</si>
  <si>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{e3d46da5-77cc-4adb-b422-c1fd0866555b}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</si>
  <si>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</si>
  <si>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</si>
  <si>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</si>
  <si>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</si>
  <si>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</si>
  <si>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</si>
  <si>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</si>
  <si>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</si>
  <si>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</si>
  <si>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01/2022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</si>
  <si>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</si>
  <si>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</si>
  <si>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chodníku podél ul. Mladoboleslavská</t>
  </si>
  <si>
    <t>KSO:</t>
  </si>
  <si>
    <t>CC-CZ:</t>
  </si>
  <si>
    <t>Místo:</t>
  </si>
  <si>
    <t>Praha - Vinoř</t>
  </si>
  <si>
    <t>Datum:</t>
  </si>
  <si>
    <t>14. 1. 2022</t>
  </si>
  <si>
    <t>Zadavatel:</t>
  </si>
  <si>
    <t>IČ:</t>
  </si>
  <si>
    <t>Úřad městské části Praha Vinoř</t>
  </si>
  <si>
    <t>DIČ:</t>
  </si>
  <si>
    <t>Uchazeč:</t>
  </si>
  <si>
    <t>Vyplň údaj</t>
  </si>
  <si>
    <t>Projektant:</t>
  </si>
  <si>
    <t>Ing. Daniel Polič, PH.D.</t>
  </si>
  <si>
    <t>True</t>
  </si>
  <si>
    <t>Zpracovatel:</t>
  </si>
  <si>
    <t>Jitka Heřmanová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</si>
  <si>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</si>
  <si>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</si>
  <si>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</si>
  <si>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</si>
  <si>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</si>
  <si>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</si>
  <si>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</si>
  <si>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</si>
  <si>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</si>
  <si>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</si>
  <si>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</si>
  <si>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</si>
  <si>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</si>
  <si>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</si>
  <si>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</si>
  <si>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</si>
  <si>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</si>
  <si>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</si>
  <si>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</si>
  <si>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</si>
  <si>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</si>
  <si>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</si>
  <si>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</si>
  <si>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</si>
  <si>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</si>
  <si>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</si>
  <si>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</si>
  <si>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</si>
  <si>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</si>
  <si>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</si>
  <si>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</si>
  <si>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</si>
  <si>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</si>
  <si>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</si>
  <si>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</si>
  <si>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</si>
  <si>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</si>
  <si>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</si>
  <si>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</si>
  <si>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</si>
  <si>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</si>
  <si>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</si>
  <si>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</si>
  <si>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</si>
  <si>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</si>
  <si>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</si>
  <si>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</si>
  <si>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Oprava chodníku</t>
  </si>
  <si>
    <t>STA</t>
  </si>
  <si>
    <t>1</t>
  </si>
  <si>
    <t>{ce769d78-8c4d-4005-9fd0-73d6ab171dfe}</t>
  </si>
  <si>
    <t>2</t>
  </si>
  <si>
    <t>VRN</t>
  </si>
  <si>
    <t>Vedlejší a ostatní rozpočtové náklady</t>
  </si>
  <si>
    <t>VON</t>
  </si>
  <si>
    <t>{6b86b0bf-9d12-46f0-91c4-d95c953b3bc5}</t>
  </si>
  <si>
    <t>KRYCÍ LIST SOUPISU PRACÍ</t>
  </si>
  <si>
    <t>Objekt:</t>
  </si>
  <si>
    <t>SO 101 - Oprava chodníku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</si>
  <si>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</si>
  <si>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</si>
  <si>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</si>
  <si>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</si>
  <si>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</si>
  <si>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</si>
  <si>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</si>
  <si>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</si>
  <si>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</si>
  <si>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</si>
  <si>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</si>
  <si>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</si>
  <si>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</si>
  <si>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</si>
  <si>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</si>
  <si>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</si>
  <si>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</si>
  <si>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</si>
  <si>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</si>
  <si>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</si>
  <si>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</si>
  <si>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</si>
  <si>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</si>
  <si>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</si>
  <si>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</si>
  <si>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</si>
  <si>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</si>
  <si>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</si>
  <si>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</si>
  <si>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</si>
  <si>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</si>
  <si>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</si>
  <si>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</si>
  <si>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</si>
  <si>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2022 01</t>
  </si>
  <si>
    <t>4</t>
  </si>
  <si>
    <t>946327596</t>
  </si>
  <si>
    <t>113106124</t>
  </si>
  <si>
    <t>Rozebrání dlažeb z plastových nebo pryžových dlaždic komunikací pro ručně</t>
  </si>
  <si>
    <t>-1943195954</t>
  </si>
  <si>
    <t>3</t>
  </si>
  <si>
    <t>113107122</t>
  </si>
  <si>
    <t>Odstranění podkladu z kameniva drceného tl přes 100 do 200 mm ručně</t>
  </si>
  <si>
    <t>1881426736</t>
  </si>
  <si>
    <t>113107123</t>
  </si>
  <si>
    <t>Odstranění podkladu z kameniva drceného tl přes 200 do 300 mm ručně</t>
  </si>
  <si>
    <t>-72570972</t>
  </si>
  <si>
    <t>5</t>
  </si>
  <si>
    <t>113107130</t>
  </si>
  <si>
    <t>Odstranění podkladu z betonu prostého tl do 100 mm ručně</t>
  </si>
  <si>
    <t>-388466280</t>
  </si>
  <si>
    <t>6</t>
  </si>
  <si>
    <t>113107141</t>
  </si>
  <si>
    <t>Odstranění podkladu živičného tl 50 mm ručně</t>
  </si>
  <si>
    <t>921593614</t>
  </si>
  <si>
    <t>7</t>
  </si>
  <si>
    <t>113201111</t>
  </si>
  <si>
    <t>Vytrhání obrub chodníkových ležatých</t>
  </si>
  <si>
    <t>m</t>
  </si>
  <si>
    <t>-317022271</t>
  </si>
  <si>
    <t>8</t>
  </si>
  <si>
    <t>121112004</t>
  </si>
  <si>
    <t>Sejmutí ornice tl vrstvy přes 200 do 250 mm ručně</t>
  </si>
  <si>
    <t>1306397157</t>
  </si>
  <si>
    <t>9</t>
  </si>
  <si>
    <t>162751117</t>
  </si>
  <si>
    <t>Vodorovné přemístění přes 9 000 do 10000 m výkopku/sypaniny z horniny třídy těžitelnosti I skupiny 1 až 3</t>
  </si>
  <si>
    <t>m3</t>
  </si>
  <si>
    <t>2054518510</t>
  </si>
  <si>
    <t>VV</t>
  </si>
  <si>
    <t>80*0,25</t>
  </si>
  <si>
    <t>10</t>
  </si>
  <si>
    <t>171201231</t>
  </si>
  <si>
    <t>Poplatek za uložení zeminy a kamení na recyklační skládce (skládkovné) kód odpadu 17 05 04</t>
  </si>
  <si>
    <t>t</t>
  </si>
  <si>
    <t>-1592802903</t>
  </si>
  <si>
    <t>20*1,8 'Přepočtené koeficientem množství</t>
  </si>
  <si>
    <t>11</t>
  </si>
  <si>
    <t>171251201</t>
  </si>
  <si>
    <t>Uložení sypaniny na skládky nebo meziskládky</t>
  </si>
  <si>
    <t>874629545</t>
  </si>
  <si>
    <t>12</t>
  </si>
  <si>
    <t>181311104</t>
  </si>
  <si>
    <t>Rozprostření ornice tl vrstvy přes 200 do 250 mm v rovině nebo ve svahu do 1:5 ručně</t>
  </si>
  <si>
    <t>960511567</t>
  </si>
  <si>
    <t>13</t>
  </si>
  <si>
    <t>M</t>
  </si>
  <si>
    <t>10364101</t>
  </si>
  <si>
    <t xml:space="preserve">zemina pro terénní úpravy -  ornice</t>
  </si>
  <si>
    <t>-1970242977</t>
  </si>
  <si>
    <t>20*1,7 'Přepočtené koeficientem množství</t>
  </si>
  <si>
    <t>14</t>
  </si>
  <si>
    <t>181411131</t>
  </si>
  <si>
    <t>Založení parkového trávníku výsevem pl do 1000 m2 v rovině a ve svahu do 1:5</t>
  </si>
  <si>
    <t>-2120195882</t>
  </si>
  <si>
    <t>00572410</t>
  </si>
  <si>
    <t>osivo směs travní parková</t>
  </si>
  <si>
    <t>kg</t>
  </si>
  <si>
    <t>-1885204639</t>
  </si>
  <si>
    <t>80*0,02 'Přepočtené koeficientem množství</t>
  </si>
  <si>
    <t>16</t>
  </si>
  <si>
    <t>181951111</t>
  </si>
  <si>
    <t>Úprava pláně v hornině třídy těžitelnosti I skupiny 1 až 3 bez zhutnění strojně</t>
  </si>
  <si>
    <t>-817960008</t>
  </si>
  <si>
    <t>17</t>
  </si>
  <si>
    <t>181951112</t>
  </si>
  <si>
    <t>Úprava pláně v hornině třídy těžitelnosti I skupiny 1 až 3 se zhutněním strojně</t>
  </si>
  <si>
    <t>-2117179729</t>
  </si>
  <si>
    <t>385+10+12</t>
  </si>
  <si>
    <t>18</t>
  </si>
  <si>
    <t>184813211</t>
  </si>
  <si>
    <t>Ochranné oplocení kořenové zóny stromu v rovině nebo na svahu do 1:5 v do 1500 mm</t>
  </si>
  <si>
    <t>263552288</t>
  </si>
  <si>
    <t>(2+1)*2*5</t>
  </si>
  <si>
    <t>19</t>
  </si>
  <si>
    <t>69321014</t>
  </si>
  <si>
    <t>geomříž dvouosá tuhá PP s tahovou pevností 40kN/m</t>
  </si>
  <si>
    <t>588494243</t>
  </si>
  <si>
    <t>20</t>
  </si>
  <si>
    <t>185803111</t>
  </si>
  <si>
    <t>Ošetření trávníku shrabáním v rovině a svahu do 1:5</t>
  </si>
  <si>
    <t>1257867084</t>
  </si>
  <si>
    <t>185804312</t>
  </si>
  <si>
    <t>Zalití rostlin vodou plocha přes 20 m2</t>
  </si>
  <si>
    <t>-1148296515</t>
  </si>
  <si>
    <t>80*0,125 'Přepočtené koeficientem množství</t>
  </si>
  <si>
    <t>Komunikace pozemní</t>
  </si>
  <si>
    <t>22</t>
  </si>
  <si>
    <t>564851011</t>
  </si>
  <si>
    <t>Podklad ze štěrkodrtě ŠD plochy do 100 m2 tl 150 mm</t>
  </si>
  <si>
    <t>-1443736752</t>
  </si>
  <si>
    <t>12+385</t>
  </si>
  <si>
    <t>23</t>
  </si>
  <si>
    <t>596211110</t>
  </si>
  <si>
    <t>Kladení zámkové dlažby komunikací pro pěší ručně tl 60 mm skupiny A pl do 50 m2</t>
  </si>
  <si>
    <t>1176976965</t>
  </si>
  <si>
    <t>24</t>
  </si>
  <si>
    <t>59245006</t>
  </si>
  <si>
    <t>dlažba tvar obdélník betonová pro nevidomé 200x100x60mm barevná</t>
  </si>
  <si>
    <t>-166920701</t>
  </si>
  <si>
    <t>12*1,03 'Přepočtené koeficientem množství</t>
  </si>
  <si>
    <t>25</t>
  </si>
  <si>
    <t>596211113</t>
  </si>
  <si>
    <t>Kladení zámkové dlažby komunikací pro pěší ručně tl 60 mm skupiny A pl přes 300 m2</t>
  </si>
  <si>
    <t>-784595300</t>
  </si>
  <si>
    <t>26</t>
  </si>
  <si>
    <t>59245018</t>
  </si>
  <si>
    <t>dlažba tvar obdélník betonová 200x100x60mm přírodní</t>
  </si>
  <si>
    <t>469751396</t>
  </si>
  <si>
    <t>385*1,01 'Přepočtené koeficientem množství</t>
  </si>
  <si>
    <t>Úpravy povrchů, podlahy a osazování výplní</t>
  </si>
  <si>
    <t>27</t>
  </si>
  <si>
    <t>629995219</t>
  </si>
  <si>
    <t>Očištění vnějších ploch otryskáním nesušeným křemičitým pískem betonového povrchu</t>
  </si>
  <si>
    <t>-228518011</t>
  </si>
  <si>
    <t>Trubní vedení</t>
  </si>
  <si>
    <t>28</t>
  </si>
  <si>
    <t>899331111</t>
  </si>
  <si>
    <t>Výšková úprava uličního vstupu nebo vpusti do 200 mm zvýšením poklopu</t>
  </si>
  <si>
    <t>kus</t>
  </si>
  <si>
    <t>1674140725</t>
  </si>
  <si>
    <t>Ostatní konstrukce a práce, bourání</t>
  </si>
  <si>
    <t>29</t>
  </si>
  <si>
    <t>915223111</t>
  </si>
  <si>
    <t>Varovný pás z plastu pro orientaci nevidomých šířky 420 mm</t>
  </si>
  <si>
    <t>-236081123</t>
  </si>
  <si>
    <t>30</t>
  </si>
  <si>
    <t>916231213</t>
  </si>
  <si>
    <t>Osazení chodníkového obrubníku betonového stojatého s boční opěrou do lože z betonu prostého</t>
  </si>
  <si>
    <t>-157367178</t>
  </si>
  <si>
    <t>31</t>
  </si>
  <si>
    <t>59217018</t>
  </si>
  <si>
    <t>obrubník betonový chodníkový 1000x80x200mm</t>
  </si>
  <si>
    <t>117735143</t>
  </si>
  <si>
    <t>320*1,02 'Přepočtené koeficientem množství</t>
  </si>
  <si>
    <t>32</t>
  </si>
  <si>
    <t>919732211</t>
  </si>
  <si>
    <t>Styčná spára napojení nového živičného povrchu na stávající za tepla š 15 mm hl 25 mm s prořezáním</t>
  </si>
  <si>
    <t>1013669134</t>
  </si>
  <si>
    <t>33</t>
  </si>
  <si>
    <t>919735111</t>
  </si>
  <si>
    <t>Řezání stávajícího živičného krytu hl do 50 mm</t>
  </si>
  <si>
    <t>-607202181</t>
  </si>
  <si>
    <t>997</t>
  </si>
  <si>
    <t>Přesun sutě</t>
  </si>
  <si>
    <t>34</t>
  </si>
  <si>
    <t>997221551</t>
  </si>
  <si>
    <t>Vodorovná doprava suti ze sypkých materiálů do 1 km</t>
  </si>
  <si>
    <t>985816443</t>
  </si>
  <si>
    <t>35</t>
  </si>
  <si>
    <t>997221559</t>
  </si>
  <si>
    <t>Příplatek ZKD 1 km u vodorovné dopravy suti ze sypkých materiálů</t>
  </si>
  <si>
    <t>503529438</t>
  </si>
  <si>
    <t>317,14*9 'Přepočtené koeficientem množství</t>
  </si>
  <si>
    <t>36</t>
  </si>
  <si>
    <t>997221611</t>
  </si>
  <si>
    <t>Nakládání suti na dopravní prostředky pro vodorovnou dopravu</t>
  </si>
  <si>
    <t>-1046840154</t>
  </si>
  <si>
    <t>37</t>
  </si>
  <si>
    <t>997221861</t>
  </si>
  <si>
    <t>Poplatek za uložení stavebního odpadu na recyklační skládce (skládkovné) z prostého betonu pod kódem 17 01 01</t>
  </si>
  <si>
    <t>330407037</t>
  </si>
  <si>
    <t>20*0,26+320*0,23+365*0,24</t>
  </si>
  <si>
    <t>38</t>
  </si>
  <si>
    <t>997221873</t>
  </si>
  <si>
    <t>Poplatek za uložení stavebního odpadu na recyklační skládce (skládkovné) zeminy a kamení zatříděného do Katalogu odpadů pod kódem 17 05 04</t>
  </si>
  <si>
    <t>1515905117</t>
  </si>
  <si>
    <t>365*0,29+20*0,44+10*0,005</t>
  </si>
  <si>
    <t>39</t>
  </si>
  <si>
    <t>997221875</t>
  </si>
  <si>
    <t>Poplatek za uložení stavebního odpadu na recyklační skládce (skládkovné) asfaltového bez obsahu dehtu zatříděného do Katalogu odpadů pod kódem 17 03 02</t>
  </si>
  <si>
    <t>229001030</t>
  </si>
  <si>
    <t>365*0,098</t>
  </si>
  <si>
    <t>40</t>
  </si>
  <si>
    <t>997013813</t>
  </si>
  <si>
    <t>Poplatek za uložení na skládce (skládkovné) stavebního odpadu z plastických hmot kód odpadu 17 02 03</t>
  </si>
  <si>
    <t>1472151233</t>
  </si>
  <si>
    <t>6*0,045</t>
  </si>
  <si>
    <t>998</t>
  </si>
  <si>
    <t>Přesun hmot</t>
  </si>
  <si>
    <t>41</t>
  </si>
  <si>
    <t>998223011</t>
  </si>
  <si>
    <t>Přesun hmot pro pozemní komunikace s krytem dlážděným</t>
  </si>
  <si>
    <t>1440047904</t>
  </si>
  <si>
    <t>VRN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</si>
  <si>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</si>
  <si>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</si>
  <si>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</si>
  <si>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</si>
  <si>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</si>
  <si>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</si>
  <si>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</si>
  <si>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</si>
  <si>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</si>
  <si>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</si>
  <si>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kpl</t>
  </si>
  <si>
    <t>1024</t>
  </si>
  <si>
    <t>-1148899228</t>
  </si>
  <si>
    <t>012303000</t>
  </si>
  <si>
    <t>Geodetické práce po výstavbě</t>
  </si>
  <si>
    <t>-2112282972</t>
  </si>
  <si>
    <t>013244000</t>
  </si>
  <si>
    <t>Dokumentace pro provádění stavby</t>
  </si>
  <si>
    <t>682466189</t>
  </si>
  <si>
    <t>013254000</t>
  </si>
  <si>
    <t>Dokumentace skutečného provedení stavby</t>
  </si>
  <si>
    <t>-559220052</t>
  </si>
  <si>
    <t>VRN3</t>
  </si>
  <si>
    <t>Zařízení staveniště</t>
  </si>
  <si>
    <t>030001000</t>
  </si>
  <si>
    <t>1403210291</t>
  </si>
  <si>
    <t>034303000</t>
  </si>
  <si>
    <t>Dopravní značení na staveništi</t>
  </si>
  <si>
    <t>1233649926</t>
  </si>
  <si>
    <t>VRN6</t>
  </si>
  <si>
    <t>Územní vlivy</t>
  </si>
  <si>
    <t>060001000</t>
  </si>
  <si>
    <t>-1799364583</t>
  </si>
  <si>
    <t>VRN7</t>
  </si>
  <si>
    <t>Provozní vlivy</t>
  </si>
  <si>
    <t>070001000</t>
  </si>
  <si>
    <t>-217832320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</si>
</sst>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="1" customFormat="1" ht="36.96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="1" customFormat="1" ht="12" customHeight="1">
      <c r="B5" s="19"/>
      <c r="D5" s="23" t="s">
        <v>13</v>
      </c>
      <c r="K5" s="24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15</v>
      </c>
      <c r="BS5" s="16" t="s">
        <v>6</v>
      </c>
    </row>
    <row r="6" s="1" customFormat="1" ht="36.96" customHeight="1">
      <c r="B6" s="19"/>
      <c r="D6" s="26" t="s">
        <v>16</v>
      </c>
      <c r="K6" s="27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6</v>
      </c>
    </row>
    <row r="7" s="1" customFormat="1" ht="12" customHeight="1">
      <c r="B7" s="19"/>
      <c r="D7" s="29" t="s">
        <v>18</v>
      </c>
      <c r="K7" s="24" t="s">
        <v>1</v>
      </c>
      <c r="AK7" s="29" t="s">
        <v>19</v>
      </c>
      <c r="AN7" s="24" t="s">
        <v>1</v>
      </c>
      <c r="AR7" s="19"/>
      <c r="BE7" s="28"/>
      <c r="BS7" s="16" t="s">
        <v>6</v>
      </c>
    </row>
    <row r="8" s="1" customFormat="1" ht="12" customHeight="1">
      <c r="B8" s="19"/>
      <c r="D8" s="29" t="s">
        <v>20</v>
      </c>
      <c r="K8" s="24" t="s">
        <v>21</v>
      </c>
      <c r="AK8" s="29" t="s">
        <v>22</v>
      </c>
      <c r="AN8" s="30" t="s">
        <v>23</v>
      </c>
      <c r="AR8" s="19"/>
      <c r="BE8" s="28"/>
      <c r="BS8" s="16" t="s">
        <v>6</v>
      </c>
    </row>
    <row r="9" s="1" customFormat="1" ht="14.4" customHeight="1">
      <c r="B9" s="19"/>
      <c r="AR9" s="19"/>
      <c r="BE9" s="28"/>
      <c r="BS9" s="16" t="s">
        <v>6</v>
      </c>
    </row>
    <row r="10" s="1" customFormat="1" ht="12" customHeight="1">
      <c r="B10" s="19"/>
      <c r="D10" s="29" t="s">
        <v>24</v>
      </c>
      <c r="AK10" s="29" t="s">
        <v>25</v>
      </c>
      <c r="AN10" s="24" t="s">
        <v>1</v>
      </c>
      <c r="AR10" s="19"/>
      <c r="BE10" s="28"/>
      <c r="BS10" s="16" t="s">
        <v>6</v>
      </c>
    </row>
    <row r="11" s="1" customFormat="1" ht="18.48" customHeight="1">
      <c r="B11" s="19"/>
      <c r="E11" s="24" t="s">
        <v>26</v>
      </c>
      <c r="AK11" s="29" t="s">
        <v>27</v>
      </c>
      <c r="AN11" s="24" t="s">
        <v>1</v>
      </c>
      <c r="AR11" s="19"/>
      <c r="BE11" s="28"/>
      <c r="BS11" s="16" t="s">
        <v>6</v>
      </c>
    </row>
    <row r="12" s="1" customFormat="1" ht="6.96" customHeight="1">
      <c r="B12" s="19"/>
      <c r="AR12" s="19"/>
      <c r="BE12" s="28"/>
      <c r="BS12" s="16" t="s">
        <v>6</v>
      </c>
    </row>
    <row r="13" s="1" customFormat="1" ht="12" customHeight="1">
      <c r="B13" s="19"/>
      <c r="D13" s="29" t="s">
        <v>28</v>
      </c>
      <c r="AK13" s="29" t="s">
        <v>25</v>
      </c>
      <c r="AN13" s="31" t="s">
        <v>29</v>
      </c>
      <c r="AR13" s="19"/>
      <c r="BE13" s="28"/>
      <c r="BS13" s="16" t="s">
        <v>6</v>
      </c>
    </row>
    <row r="14">
      <c r="B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N14" s="31" t="s">
        <v>29</v>
      </c>
      <c r="AR14" s="19"/>
      <c r="BE14" s="28"/>
      <c r="BS14" s="16" t="s">
        <v>6</v>
      </c>
    </row>
    <row r="15" s="1" customFormat="1" ht="6.96" customHeight="1">
      <c r="B15" s="19"/>
      <c r="AR15" s="19"/>
      <c r="BE15" s="28"/>
      <c r="BS15" s="16" t="s">
        <v>3</v>
      </c>
    </row>
    <row r="16" s="1" customFormat="1" ht="12" customHeight="1">
      <c r="B16" s="19"/>
      <c r="D16" s="29" t="s">
        <v>30</v>
      </c>
      <c r="AK16" s="29" t="s">
        <v>25</v>
      </c>
      <c r="AN16" s="24" t="s">
        <v>1</v>
      </c>
      <c r="AR16" s="19"/>
      <c r="BE16" s="28"/>
      <c r="BS16" s="16" t="s">
        <v>3</v>
      </c>
    </row>
    <row r="17" s="1" customFormat="1" ht="18.48" customHeight="1">
      <c r="B17" s="19"/>
      <c r="E17" s="24" t="s">
        <v>31</v>
      </c>
      <c r="AK17" s="29" t="s">
        <v>27</v>
      </c>
      <c r="AN17" s="24" t="s">
        <v>1</v>
      </c>
      <c r="AR17" s="19"/>
      <c r="BE17" s="28"/>
      <c r="BS17" s="16" t="s">
        <v>32</v>
      </c>
    </row>
    <row r="18" s="1" customFormat="1" ht="6.96" customHeight="1">
      <c r="B18" s="19"/>
      <c r="AR18" s="19"/>
      <c r="BE18" s="28"/>
      <c r="BS18" s="16" t="s">
        <v>6</v>
      </c>
    </row>
    <row r="19" s="1" customFormat="1" ht="12" customHeight="1">
      <c r="B19" s="19"/>
      <c r="D19" s="29" t="s">
        <v>33</v>
      </c>
      <c r="AK19" s="29" t="s">
        <v>25</v>
      </c>
      <c r="AN19" s="24" t="s">
        <v>1</v>
      </c>
      <c r="AR19" s="19"/>
      <c r="BE19" s="28"/>
      <c r="BS19" s="16" t="s">
        <v>6</v>
      </c>
    </row>
    <row r="20" s="1" customFormat="1" ht="18.48" customHeight="1">
      <c r="B20" s="19"/>
      <c r="E20" s="24" t="s">
        <v>34</v>
      </c>
      <c r="AK20" s="29" t="s">
        <v>27</v>
      </c>
      <c r="AN20" s="24" t="s">
        <v>1</v>
      </c>
      <c r="AR20" s="19"/>
      <c r="BE20" s="28"/>
      <c r="BS20" s="16" t="s">
        <v>32</v>
      </c>
    </row>
    <row r="21" s="1" customFormat="1" ht="6.96" customHeight="1">
      <c r="B21" s="19"/>
      <c r="AR21" s="19"/>
      <c r="BE21" s="28"/>
    </row>
    <row r="22" s="1" customFormat="1" ht="12" customHeight="1">
      <c r="B22" s="19"/>
      <c r="D22" s="29" t="s">
        <v>35</v>
      </c>
      <c r="AR22" s="19"/>
      <c r="BE22" s="28"/>
    </row>
    <row r="23" s="1" customFormat="1" ht="16.5" customHeight="1">
      <c r="B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="1" customFormat="1" ht="6.96" customHeight="1">
      <c r="B24" s="19"/>
      <c r="AR24" s="19"/>
      <c r="BE24" s="28"/>
    </row>
    <row r="25" s="1" customFormat="1" ht="6.96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="2" customFormat="1" ht="25.92" customHeight="1">
      <c r="A26" s="35"/>
      <c r="B26" s="36"/>
      <c r="C26" s="35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="2" customFormat="1" ht="6.96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="2" customForma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37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38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39</v>
      </c>
      <c r="AL28" s="40"/>
      <c r="AM28" s="40"/>
      <c r="AN28" s="40"/>
      <c r="AO28" s="40"/>
      <c r="AP28" s="35"/>
      <c r="AQ28" s="35"/>
      <c r="AR28" s="36"/>
      <c r="BE28" s="28"/>
    </row>
    <row r="29" s="3" customFormat="1" ht="14.4" customHeight="1">
      <c r="A29" s="3"/>
      <c r="B29" s="41"/>
      <c r="C29" s="3"/>
      <c r="D29" s="29" t="s">
        <v>40</v>
      </c>
      <c r="E29" s="3"/>
      <c r="F29" s="29" t="s">
        <v>41</v>
      </c>
      <c r="G29" s="3"/>
      <c r="H29" s="3"/>
      <c r="I29" s="3"/>
      <c r="J29" s="3"/>
      <c r="K29" s="3"/>
      <c r="L29" s="42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 2)</f>
        <v>0</v>
      </c>
      <c r="AL29" s="3"/>
      <c r="AM29" s="3"/>
      <c r="AN29" s="3"/>
      <c r="AO29" s="3"/>
      <c r="AP29" s="3"/>
      <c r="AQ29" s="3"/>
      <c r="AR29" s="41"/>
      <c r="BE29" s="44"/>
    </row>
    <row r="30" s="3" customFormat="1" ht="14.4" customHeight="1">
      <c r="A30" s="3"/>
      <c r="B30" s="41"/>
      <c r="C30" s="3"/>
      <c r="D30" s="3"/>
      <c r="E30" s="3"/>
      <c r="F30" s="29" t="s">
        <v>42</v>
      </c>
      <c r="G30" s="3"/>
      <c r="H30" s="3"/>
      <c r="I30" s="3"/>
      <c r="J30" s="3"/>
      <c r="K30" s="3"/>
      <c r="L30" s="42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 2)</f>
        <v>0</v>
      </c>
      <c r="AL30" s="3"/>
      <c r="AM30" s="3"/>
      <c r="AN30" s="3"/>
      <c r="AO30" s="3"/>
      <c r="AP30" s="3"/>
      <c r="AQ30" s="3"/>
      <c r="AR30" s="41"/>
      <c r="BE30" s="44"/>
    </row>
    <row r="31" hidden="1" s="3" customFormat="1" ht="14.4" customHeight="1">
      <c r="A31" s="3"/>
      <c r="B31" s="41"/>
      <c r="C31" s="3"/>
      <c r="D31" s="3"/>
      <c r="E31" s="3"/>
      <c r="F31" s="29" t="s">
        <v>43</v>
      </c>
      <c r="G31" s="3"/>
      <c r="H31" s="3"/>
      <c r="I31" s="3"/>
      <c r="J31" s="3"/>
      <c r="K31" s="3"/>
      <c r="L31" s="42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hidden="1" s="3" customFormat="1" ht="14.4" customHeight="1">
      <c r="A32" s="3"/>
      <c r="B32" s="41"/>
      <c r="C32" s="3"/>
      <c r="D32" s="3"/>
      <c r="E32" s="3"/>
      <c r="F32" s="29" t="s">
        <v>44</v>
      </c>
      <c r="G32" s="3"/>
      <c r="H32" s="3"/>
      <c r="I32" s="3"/>
      <c r="J32" s="3"/>
      <c r="K32" s="3"/>
      <c r="L32" s="42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hidden="1" s="3" customFormat="1" ht="14.4" customHeight="1">
      <c r="A33" s="3"/>
      <c r="B33" s="41"/>
      <c r="C33" s="3"/>
      <c r="D33" s="3"/>
      <c r="E33" s="3"/>
      <c r="F33" s="29" t="s">
        <v>45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44"/>
    </row>
    <row r="34" s="2" customFormat="1" ht="6.96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28"/>
    </row>
    <row r="35" s="2" customFormat="1" ht="25.92" customHeight="1">
      <c r="A35" s="35"/>
      <c r="B35" s="36"/>
      <c r="C35" s="45"/>
      <c r="D35" s="46" t="s">
        <v>46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47</v>
      </c>
      <c r="U35" s="47"/>
      <c r="V35" s="47"/>
      <c r="W35" s="47"/>
      <c r="X35" s="49" t="s">
        <v>48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="2" customFormat="1" ht="6.96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="2" customFormat="1" ht="14.4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="1" customFormat="1" ht="14.4" customHeight="1">
      <c r="B38" s="19"/>
      <c r="AR38" s="19"/>
    </row>
    <row r="39" s="1" customFormat="1" ht="14.4" customHeight="1">
      <c r="B39" s="19"/>
      <c r="AR39" s="19"/>
    </row>
    <row r="40" s="1" customFormat="1" ht="14.4" customHeight="1">
      <c r="B40" s="19"/>
      <c r="AR40" s="19"/>
    </row>
    <row r="41" s="1" customFormat="1" ht="14.4" customHeight="1">
      <c r="B41" s="19"/>
      <c r="AR41" s="19"/>
    </row>
    <row r="42" s="1" customFormat="1" ht="14.4" customHeight="1">
      <c r="B42" s="19"/>
      <c r="AR42" s="19"/>
    </row>
    <row r="43" s="1" customFormat="1" ht="14.4" customHeight="1">
      <c r="B43" s="19"/>
      <c r="AR43" s="19"/>
    </row>
    <row r="44" s="1" customFormat="1" ht="14.4" customHeight="1">
      <c r="B44" s="19"/>
      <c r="AR44" s="19"/>
    </row>
    <row r="45" s="1" customFormat="1" ht="14.4" customHeight="1">
      <c r="B45" s="19"/>
      <c r="AR45" s="19"/>
    </row>
    <row r="46" s="1" customFormat="1" ht="14.4" customHeight="1">
      <c r="B46" s="19"/>
      <c r="AR46" s="19"/>
    </row>
    <row r="47" s="1" customFormat="1" ht="14.4" customHeight="1">
      <c r="B47" s="19"/>
      <c r="AR47" s="19"/>
    </row>
    <row r="48" s="1" customFormat="1" ht="14.4" customHeight="1">
      <c r="B48" s="19"/>
      <c r="AR48" s="19"/>
    </row>
    <row r="49" s="2" customFormat="1" ht="14.4" customHeight="1">
      <c r="B49" s="52"/>
      <c r="D49" s="53" t="s">
        <v>49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50</v>
      </c>
      <c r="AI49" s="54"/>
      <c r="AJ49" s="54"/>
      <c r="AK49" s="54"/>
      <c r="AL49" s="54"/>
      <c r="AM49" s="54"/>
      <c r="AN49" s="54"/>
      <c r="AO49" s="54"/>
      <c r="AR49" s="52"/>
    </row>
    <row r="50">
      <c r="B50" s="19"/>
      <c r="AR50" s="19"/>
    </row>
    <row r="51">
      <c r="B51" s="19"/>
      <c r="AR51" s="19"/>
    </row>
    <row r="52">
      <c r="B52" s="19"/>
      <c r="AR52" s="19"/>
    </row>
    <row r="53">
      <c r="B53" s="19"/>
      <c r="AR53" s="19"/>
    </row>
    <row r="54">
      <c r="B54" s="19"/>
      <c r="AR54" s="19"/>
    </row>
    <row r="55">
      <c r="B55" s="19"/>
      <c r="AR55" s="19"/>
    </row>
    <row r="56">
      <c r="B56" s="19"/>
      <c r="AR56" s="19"/>
    </row>
    <row r="57">
      <c r="B57" s="19"/>
      <c r="AR57" s="19"/>
    </row>
    <row r="58">
      <c r="B58" s="19"/>
      <c r="AR58" s="19"/>
    </row>
    <row r="59">
      <c r="B59" s="19"/>
      <c r="AR59" s="19"/>
    </row>
    <row r="60" s="2" customFormat="1">
      <c r="A60" s="35"/>
      <c r="B60" s="36"/>
      <c r="C60" s="35"/>
      <c r="D60" s="55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5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5" t="s">
        <v>51</v>
      </c>
      <c r="AI60" s="38"/>
      <c r="AJ60" s="38"/>
      <c r="AK60" s="38"/>
      <c r="AL60" s="38"/>
      <c r="AM60" s="55" t="s">
        <v>52</v>
      </c>
      <c r="AN60" s="38"/>
      <c r="AO60" s="38"/>
      <c r="AP60" s="35"/>
      <c r="AQ60" s="35"/>
      <c r="AR60" s="36"/>
      <c r="BE60" s="35"/>
    </row>
    <row r="61">
      <c r="B61" s="19"/>
      <c r="AR61" s="19"/>
    </row>
    <row r="62">
      <c r="B62" s="19"/>
      <c r="AR62" s="19"/>
    </row>
    <row r="63">
      <c r="B63" s="19"/>
      <c r="AR63" s="19"/>
    </row>
    <row r="64" s="2" customFormat="1">
      <c r="A64" s="35"/>
      <c r="B64" s="36"/>
      <c r="C64" s="35"/>
      <c r="D64" s="53" t="s">
        <v>53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54</v>
      </c>
      <c r="AI64" s="56"/>
      <c r="AJ64" s="56"/>
      <c r="AK64" s="56"/>
      <c r="AL64" s="56"/>
      <c r="AM64" s="56"/>
      <c r="AN64" s="56"/>
      <c r="AO64" s="56"/>
      <c r="AP64" s="35"/>
      <c r="AQ64" s="35"/>
      <c r="AR64" s="36"/>
      <c r="BE64" s="35"/>
    </row>
    <row r="65">
      <c r="B65" s="19"/>
      <c r="AR65" s="19"/>
    </row>
    <row r="66">
      <c r="B66" s="19"/>
      <c r="AR66" s="19"/>
    </row>
    <row r="67">
      <c r="B67" s="19"/>
      <c r="AR67" s="19"/>
    </row>
    <row r="68">
      <c r="B68" s="19"/>
      <c r="AR68" s="19"/>
    </row>
    <row r="69">
      <c r="B69" s="19"/>
      <c r="AR69" s="19"/>
    </row>
    <row r="70">
      <c r="B70" s="19"/>
      <c r="AR70" s="19"/>
    </row>
    <row r="71">
      <c r="B71" s="19"/>
      <c r="AR71" s="19"/>
    </row>
    <row r="72">
      <c r="B72" s="19"/>
      <c r="AR72" s="19"/>
    </row>
    <row r="73">
      <c r="B73" s="19"/>
      <c r="AR73" s="19"/>
    </row>
    <row r="74">
      <c r="B74" s="19"/>
      <c r="AR74" s="19"/>
    </row>
    <row r="75" s="2" customFormat="1">
      <c r="A75" s="35"/>
      <c r="B75" s="36"/>
      <c r="C75" s="35"/>
      <c r="D75" s="55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5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5" t="s">
        <v>51</v>
      </c>
      <c r="AI75" s="38"/>
      <c r="AJ75" s="38"/>
      <c r="AK75" s="38"/>
      <c r="AL75" s="38"/>
      <c r="AM75" s="55" t="s">
        <v>52</v>
      </c>
      <c r="AN75" s="38"/>
      <c r="AO75" s="38"/>
      <c r="AP75" s="35"/>
      <c r="AQ75" s="35"/>
      <c r="AR75" s="36"/>
      <c r="BE75" s="35"/>
    </row>
    <row r="76" s="2" customForma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="2" customFormat="1" ht="6.96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6"/>
      <c r="BE77" s="35"/>
    </row>
    <row r="81" s="2" customFormat="1" ht="6.96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6"/>
      <c r="BE81" s="35"/>
    </row>
    <row r="82" s="2" customFormat="1" ht="24.96" customHeight="1">
      <c r="A82" s="35"/>
      <c r="B82" s="36"/>
      <c r="C82" s="20" t="s">
        <v>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="2" customFormat="1" ht="6.96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="4" customFormat="1" ht="12" customHeight="1">
      <c r="A84" s="4"/>
      <c r="B84" s="61"/>
      <c r="C84" s="29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01/2022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="5" customFormat="1" ht="36.96" customHeight="1">
      <c r="A85" s="5"/>
      <c r="B85" s="62"/>
      <c r="C85" s="63" t="s">
        <v>16</v>
      </c>
      <c r="D85" s="5"/>
      <c r="E85" s="5"/>
      <c r="F85" s="5"/>
      <c r="G85" s="5"/>
      <c r="H85" s="5"/>
      <c r="I85" s="5"/>
      <c r="J85" s="5"/>
      <c r="K85" s="5"/>
      <c r="L85" s="64" t="str">
        <f>K6</f>
        <v>Oprava chodníku podél ul. Mladoboleslavská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="2" customFormat="1" ht="6.96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="2" customFormat="1" ht="12" customHeight="1">
      <c r="A87" s="35"/>
      <c r="B87" s="36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5" t="str">
        <f>IF(K8="","",K8)</f>
        <v>Praha - Vinoř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66" t="str">
        <f>IF(AN8= "","",AN8)</f>
        <v>14. 1. 2022</v>
      </c>
      <c r="AN87" s="66"/>
      <c r="AO87" s="35"/>
      <c r="AP87" s="35"/>
      <c r="AQ87" s="35"/>
      <c r="AR87" s="36"/>
      <c r="BE87" s="35"/>
    </row>
    <row r="88" s="2" customFormat="1" ht="6.96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="2" customFormat="1" ht="15.15" customHeight="1">
      <c r="A89" s="35"/>
      <c r="B89" s="36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4" t="str">
        <f>IF(E11= "","",E11)</f>
        <v>Úřad městské části Praha Vinoř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30</v>
      </c>
      <c r="AJ89" s="35"/>
      <c r="AK89" s="35"/>
      <c r="AL89" s="35"/>
      <c r="AM89" s="67" t="str">
        <f>IF(E17="","",E17)</f>
        <v>Ing. Daniel Polič, PH.D.</v>
      </c>
      <c r="AN89" s="4"/>
      <c r="AO89" s="4"/>
      <c r="AP89" s="4"/>
      <c r="AQ89" s="35"/>
      <c r="AR89" s="36"/>
      <c r="AS89" s="68" t="s">
        <v>56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5"/>
    </row>
    <row r="90" s="2" customFormat="1" ht="15.15" customHeight="1">
      <c r="A90" s="35"/>
      <c r="B90" s="36"/>
      <c r="C90" s="29" t="s">
        <v>28</v>
      </c>
      <c r="D90" s="35"/>
      <c r="E90" s="35"/>
      <c r="F90" s="35"/>
      <c r="G90" s="35"/>
      <c r="H90" s="35"/>
      <c r="I90" s="35"/>
      <c r="J90" s="35"/>
      <c r="K90" s="35"/>
      <c r="L90" s="4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33</v>
      </c>
      <c r="AJ90" s="35"/>
      <c r="AK90" s="35"/>
      <c r="AL90" s="35"/>
      <c r="AM90" s="67" t="str">
        <f>IF(E20="","",E20)</f>
        <v>Jitka Heřmanová</v>
      </c>
      <c r="AN90" s="4"/>
      <c r="AO90" s="4"/>
      <c r="AP90" s="4"/>
      <c r="AQ90" s="35"/>
      <c r="AR90" s="36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5"/>
    </row>
    <row r="92" s="2" customFormat="1" ht="29.28" customHeight="1">
      <c r="A92" s="35"/>
      <c r="B92" s="36"/>
      <c r="C92" s="76" t="s">
        <v>57</v>
      </c>
      <c r="D92" s="77"/>
      <c r="E92" s="77"/>
      <c r="F92" s="77"/>
      <c r="G92" s="77"/>
      <c r="H92" s="78"/>
      <c r="I92" s="79" t="s">
        <v>58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59</v>
      </c>
      <c r="AH92" s="77"/>
      <c r="AI92" s="77"/>
      <c r="AJ92" s="77"/>
      <c r="AK92" s="77"/>
      <c r="AL92" s="77"/>
      <c r="AM92" s="77"/>
      <c r="AN92" s="79" t="s">
        <v>60</v>
      </c>
      <c r="AO92" s="77"/>
      <c r="AP92" s="81"/>
      <c r="AQ92" s="82" t="s">
        <v>61</v>
      </c>
      <c r="AR92" s="36"/>
      <c r="AS92" s="83" t="s">
        <v>62</v>
      </c>
      <c r="AT92" s="84" t="s">
        <v>63</v>
      </c>
      <c r="AU92" s="84" t="s">
        <v>64</v>
      </c>
      <c r="AV92" s="84" t="s">
        <v>65</v>
      </c>
      <c r="AW92" s="84" t="s">
        <v>66</v>
      </c>
      <c r="AX92" s="84" t="s">
        <v>67</v>
      </c>
      <c r="AY92" s="84" t="s">
        <v>68</v>
      </c>
      <c r="AZ92" s="84" t="s">
        <v>69</v>
      </c>
      <c r="BA92" s="84" t="s">
        <v>70</v>
      </c>
      <c r="BB92" s="84" t="s">
        <v>71</v>
      </c>
      <c r="BC92" s="84" t="s">
        <v>72</v>
      </c>
      <c r="BD92" s="85" t="s">
        <v>73</v>
      </c>
      <c r="BE92" s="35"/>
    </row>
    <row r="93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5"/>
    </row>
    <row r="94" s="6" customFormat="1" ht="32.4" customHeight="1">
      <c r="A94" s="6"/>
      <c r="B94" s="89"/>
      <c r="C94" s="90" t="s">
        <v>74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ROUND(SUM(AG95:AG96),2)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ROUND(SUM(AS95:AS96),2)</f>
        <v>0</v>
      </c>
      <c r="AT94" s="96">
        <f>ROUND(SUM(AV94:AW94),2)</f>
        <v>0</v>
      </c>
      <c r="AU94" s="97">
        <f>ROUND(SUM(AU95:AU96),5)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ROUND(SUM(AZ95:AZ96),2)</f>
        <v>0</v>
      </c>
      <c r="BA94" s="96">
        <f>ROUND(SUM(BA95:BA96),2)</f>
        <v>0</v>
      </c>
      <c r="BB94" s="96">
        <f>ROUND(SUM(BB95:BB96),2)</f>
        <v>0</v>
      </c>
      <c r="BC94" s="96">
        <f>ROUND(SUM(BC95:BC96),2)</f>
        <v>0</v>
      </c>
      <c r="BD94" s="98">
        <f>ROUND(SUM(BD95:BD96),2)</f>
        <v>0</v>
      </c>
      <c r="BE94" s="6"/>
      <c r="BS94" s="99" t="s">
        <v>75</v>
      </c>
      <c r="BT94" s="99" t="s">
        <v>76</v>
      </c>
      <c r="BU94" s="100" t="s">
        <v>77</v>
      </c>
      <c r="BV94" s="99" t="s">
        <v>78</v>
      </c>
      <c r="BW94" s="99" t="s">
        <v>4</v>
      </c>
      <c r="BX94" s="99" t="s">
        <v>79</v>
      </c>
      <c r="CL94" s="99" t="s">
        <v>1</v>
      </c>
    </row>
    <row r="95" s="7" customFormat="1" ht="16.5" customHeight="1">
      <c r="A95" s="101" t="s">
        <v>80</v>
      </c>
      <c r="B95" s="102"/>
      <c r="C95" s="103"/>
      <c r="D95" s="104" t="s">
        <v>81</v>
      </c>
      <c r="E95" s="104"/>
      <c r="F95" s="104"/>
      <c r="G95" s="104"/>
      <c r="H95" s="104"/>
      <c r="I95" s="105"/>
      <c r="J95" s="104" t="s">
        <v>82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'SO 101 - Oprava chodníku'!J30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83</v>
      </c>
      <c r="AR95" s="102"/>
      <c r="AS95" s="108">
        <v>0</v>
      </c>
      <c r="AT95" s="109">
        <f>ROUND(SUM(AV95:AW95),2)</f>
        <v>0</v>
      </c>
      <c r="AU95" s="110">
        <f>'SO 101 - Oprava chodníku'!P124</f>
        <v>0</v>
      </c>
      <c r="AV95" s="109">
        <f>'SO 101 - Oprava chodníku'!J33</f>
        <v>0</v>
      </c>
      <c r="AW95" s="109">
        <f>'SO 101 - Oprava chodníku'!J34</f>
        <v>0</v>
      </c>
      <c r="AX95" s="109">
        <f>'SO 101 - Oprava chodníku'!J35</f>
        <v>0</v>
      </c>
      <c r="AY95" s="109">
        <f>'SO 101 - Oprava chodníku'!J36</f>
        <v>0</v>
      </c>
      <c r="AZ95" s="109">
        <f>'SO 101 - Oprava chodníku'!F33</f>
        <v>0</v>
      </c>
      <c r="BA95" s="109">
        <f>'SO 101 - Oprava chodníku'!F34</f>
        <v>0</v>
      </c>
      <c r="BB95" s="109">
        <f>'SO 101 - Oprava chodníku'!F35</f>
        <v>0</v>
      </c>
      <c r="BC95" s="109">
        <f>'SO 101 - Oprava chodníku'!F36</f>
        <v>0</v>
      </c>
      <c r="BD95" s="111">
        <f>'SO 101 - Oprava chodníku'!F37</f>
        <v>0</v>
      </c>
      <c r="BE95" s="7"/>
      <c r="BT95" s="112" t="s">
        <v>84</v>
      </c>
      <c r="BV95" s="112" t="s">
        <v>78</v>
      </c>
      <c r="BW95" s="112" t="s">
        <v>85</v>
      </c>
      <c r="BX95" s="112" t="s">
        <v>4</v>
      </c>
      <c r="CL95" s="112" t="s">
        <v>1</v>
      </c>
      <c r="CM95" s="112" t="s">
        <v>86</v>
      </c>
    </row>
    <row r="96" s="7" customFormat="1" ht="16.5" customHeight="1">
      <c r="A96" s="101" t="s">
        <v>80</v>
      </c>
      <c r="B96" s="102"/>
      <c r="C96" s="103"/>
      <c r="D96" s="104" t="s">
        <v>87</v>
      </c>
      <c r="E96" s="104"/>
      <c r="F96" s="104"/>
      <c r="G96" s="104"/>
      <c r="H96" s="104"/>
      <c r="I96" s="105"/>
      <c r="J96" s="104" t="s">
        <v>88</v>
      </c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6">
        <f>'VRN - Vedlejší a ostatní ...'!J30</f>
        <v>0</v>
      </c>
      <c r="AH96" s="105"/>
      <c r="AI96" s="105"/>
      <c r="AJ96" s="105"/>
      <c r="AK96" s="105"/>
      <c r="AL96" s="105"/>
      <c r="AM96" s="105"/>
      <c r="AN96" s="106">
        <f>SUM(AG96,AT96)</f>
        <v>0</v>
      </c>
      <c r="AO96" s="105"/>
      <c r="AP96" s="105"/>
      <c r="AQ96" s="107" t="s">
        <v>89</v>
      </c>
      <c r="AR96" s="102"/>
      <c r="AS96" s="113">
        <v>0</v>
      </c>
      <c r="AT96" s="114">
        <f>ROUND(SUM(AV96:AW96),2)</f>
        <v>0</v>
      </c>
      <c r="AU96" s="115">
        <f>'VRN - Vedlejší a ostatní ...'!P121</f>
        <v>0</v>
      </c>
      <c r="AV96" s="114">
        <f>'VRN - Vedlejší a ostatní ...'!J33</f>
        <v>0</v>
      </c>
      <c r="AW96" s="114">
        <f>'VRN - Vedlejší a ostatní ...'!J34</f>
        <v>0</v>
      </c>
      <c r="AX96" s="114">
        <f>'VRN - Vedlejší a ostatní ...'!J35</f>
        <v>0</v>
      </c>
      <c r="AY96" s="114">
        <f>'VRN - Vedlejší a ostatní ...'!J36</f>
        <v>0</v>
      </c>
      <c r="AZ96" s="114">
        <f>'VRN - Vedlejší a ostatní ...'!F33</f>
        <v>0</v>
      </c>
      <c r="BA96" s="114">
        <f>'VRN - Vedlejší a ostatní ...'!F34</f>
        <v>0</v>
      </c>
      <c r="BB96" s="114">
        <f>'VRN - Vedlejší a ostatní ...'!F35</f>
        <v>0</v>
      </c>
      <c r="BC96" s="114">
        <f>'VRN - Vedlejší a ostatní ...'!F36</f>
        <v>0</v>
      </c>
      <c r="BD96" s="116">
        <f>'VRN - Vedlejší a ostatní ...'!F37</f>
        <v>0</v>
      </c>
      <c r="BE96" s="7"/>
      <c r="BT96" s="112" t="s">
        <v>84</v>
      </c>
      <c r="BV96" s="112" t="s">
        <v>78</v>
      </c>
      <c r="BW96" s="112" t="s">
        <v>90</v>
      </c>
      <c r="BX96" s="112" t="s">
        <v>4</v>
      </c>
      <c r="CL96" s="112" t="s">
        <v>1</v>
      </c>
      <c r="CM96" s="112" t="s">
        <v>86</v>
      </c>
    </row>
    <row r="97" s="2" customFormat="1" ht="30" customHeight="1">
      <c r="A97" s="35"/>
      <c r="B97" s="36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6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="2" customFormat="1" ht="6.96" customHeight="1">
      <c r="A98" s="35"/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36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101 - Oprava chodníku'!C2" display="/"/>
    <hyperlink ref="A96" location="'VRN - Vedlejší a ostatní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="1" customFormat="1" ht="24.96" customHeight="1">
      <c r="B4" s="19"/>
      <c r="D4" s="20" t="s">
        <v>91</v>
      </c>
      <c r="L4" s="19"/>
      <c r="M4" s="117" t="s">
        <v>10</v>
      </c>
      <c r="AT4" s="16" t="s">
        <v>3</v>
      </c>
    </row>
    <row r="5" s="1" customFormat="1" ht="6.96" customHeight="1">
      <c r="B5" s="19"/>
      <c r="L5" s="19"/>
    </row>
    <row r="6" s="1" customFormat="1" ht="12" customHeight="1">
      <c r="B6" s="19"/>
      <c r="D6" s="29" t="s">
        <v>16</v>
      </c>
      <c r="L6" s="19"/>
    </row>
    <row r="7" s="1" customFormat="1" ht="16.5" customHeight="1">
      <c r="B7" s="19"/>
      <c r="E7" s="118" t="str">
        <f>'Rekapitulace stavby'!K6</f>
        <v>Oprava chodníku podél ul. Mladoboleslavská</v>
      </c>
      <c r="F7" s="29"/>
      <c r="G7" s="29"/>
      <c r="H7" s="29"/>
      <c r="L7" s="19"/>
    </row>
    <row r="8" s="2" customFormat="1" ht="12" customHeight="1">
      <c r="A8" s="35"/>
      <c r="B8" s="36"/>
      <c r="C8" s="35"/>
      <c r="D8" s="29" t="s">
        <v>92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36"/>
      <c r="C9" s="35"/>
      <c r="D9" s="35"/>
      <c r="E9" s="64" t="s">
        <v>93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14. 1. 2022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36"/>
      <c r="C15" s="35"/>
      <c r="D15" s="35"/>
      <c r="E15" s="24" t="s">
        <v>26</v>
      </c>
      <c r="F15" s="35"/>
      <c r="G15" s="35"/>
      <c r="H15" s="35"/>
      <c r="I15" s="29" t="s">
        <v>27</v>
      </c>
      <c r="J15" s="2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36"/>
      <c r="C17" s="35"/>
      <c r="D17" s="29" t="s">
        <v>28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27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36"/>
      <c r="C20" s="35"/>
      <c r="D20" s="29" t="s">
        <v>30</v>
      </c>
      <c r="E20" s="35"/>
      <c r="F20" s="35"/>
      <c r="G20" s="35"/>
      <c r="H20" s="35"/>
      <c r="I20" s="29" t="s">
        <v>25</v>
      </c>
      <c r="J20" s="2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36"/>
      <c r="C21" s="35"/>
      <c r="D21" s="35"/>
      <c r="E21" s="24" t="s">
        <v>31</v>
      </c>
      <c r="F21" s="35"/>
      <c r="G21" s="35"/>
      <c r="H21" s="35"/>
      <c r="I21" s="29" t="s">
        <v>27</v>
      </c>
      <c r="J21" s="2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36"/>
      <c r="C23" s="35"/>
      <c r="D23" s="29" t="s">
        <v>33</v>
      </c>
      <c r="E23" s="35"/>
      <c r="F23" s="35"/>
      <c r="G23" s="35"/>
      <c r="H23" s="35"/>
      <c r="I23" s="29" t="s">
        <v>25</v>
      </c>
      <c r="J23" s="2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36"/>
      <c r="C24" s="35"/>
      <c r="D24" s="35"/>
      <c r="E24" s="24" t="s">
        <v>34</v>
      </c>
      <c r="F24" s="35"/>
      <c r="G24" s="35"/>
      <c r="H24" s="35"/>
      <c r="I24" s="29" t="s">
        <v>27</v>
      </c>
      <c r="J24" s="2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36"/>
      <c r="C26" s="35"/>
      <c r="D26" s="29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="2" customFormat="1" ht="6.96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36"/>
      <c r="C30" s="35"/>
      <c r="D30" s="122" t="s">
        <v>36</v>
      </c>
      <c r="E30" s="35"/>
      <c r="F30" s="35"/>
      <c r="G30" s="35"/>
      <c r="H30" s="35"/>
      <c r="I30" s="35"/>
      <c r="J30" s="93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36"/>
      <c r="C32" s="35"/>
      <c r="D32" s="35"/>
      <c r="E32" s="35"/>
      <c r="F32" s="40" t="s">
        <v>38</v>
      </c>
      <c r="G32" s="35"/>
      <c r="H32" s="35"/>
      <c r="I32" s="40" t="s">
        <v>37</v>
      </c>
      <c r="J32" s="40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36"/>
      <c r="C33" s="35"/>
      <c r="D33" s="123" t="s">
        <v>40</v>
      </c>
      <c r="E33" s="29" t="s">
        <v>41</v>
      </c>
      <c r="F33" s="124">
        <f>ROUND((SUM(BE124:BE190)),  2)</f>
        <v>0</v>
      </c>
      <c r="G33" s="35"/>
      <c r="H33" s="35"/>
      <c r="I33" s="125">
        <v>0.20999999999999999</v>
      </c>
      <c r="J33" s="124">
        <f>ROUND(((SUM(BE124:BE190))*I33),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36"/>
      <c r="C34" s="35"/>
      <c r="D34" s="35"/>
      <c r="E34" s="29" t="s">
        <v>42</v>
      </c>
      <c r="F34" s="124">
        <f>ROUND((SUM(BF124:BF190)),  2)</f>
        <v>0</v>
      </c>
      <c r="G34" s="35"/>
      <c r="H34" s="35"/>
      <c r="I34" s="125">
        <v>0.14999999999999999</v>
      </c>
      <c r="J34" s="124">
        <f>ROUND(((SUM(BF124:BF190))*I34),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36"/>
      <c r="C35" s="35"/>
      <c r="D35" s="35"/>
      <c r="E35" s="29" t="s">
        <v>43</v>
      </c>
      <c r="F35" s="124">
        <f>ROUND((SUM(BG124:BG190)),  2)</f>
        <v>0</v>
      </c>
      <c r="G35" s="35"/>
      <c r="H35" s="35"/>
      <c r="I35" s="125">
        <v>0.20999999999999999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36"/>
      <c r="C36" s="35"/>
      <c r="D36" s="35"/>
      <c r="E36" s="29" t="s">
        <v>44</v>
      </c>
      <c r="F36" s="124">
        <f>ROUND((SUM(BH124:BH190)),  2)</f>
        <v>0</v>
      </c>
      <c r="G36" s="35"/>
      <c r="H36" s="35"/>
      <c r="I36" s="125">
        <v>0.14999999999999999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36"/>
      <c r="C37" s="35"/>
      <c r="D37" s="35"/>
      <c r="E37" s="29" t="s">
        <v>45</v>
      </c>
      <c r="F37" s="124">
        <f>ROUND((SUM(BI124:BI190)),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36"/>
      <c r="C39" s="126"/>
      <c r="D39" s="127" t="s">
        <v>46</v>
      </c>
      <c r="E39" s="78"/>
      <c r="F39" s="78"/>
      <c r="G39" s="128" t="s">
        <v>47</v>
      </c>
      <c r="H39" s="129" t="s">
        <v>48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5"/>
      <c r="B61" s="36"/>
      <c r="C61" s="35"/>
      <c r="D61" s="55" t="s">
        <v>51</v>
      </c>
      <c r="E61" s="38"/>
      <c r="F61" s="132" t="s">
        <v>52</v>
      </c>
      <c r="G61" s="55" t="s">
        <v>51</v>
      </c>
      <c r="H61" s="38"/>
      <c r="I61" s="38"/>
      <c r="J61" s="133" t="s">
        <v>52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5"/>
      <c r="B65" s="36"/>
      <c r="C65" s="35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5"/>
      <c r="B76" s="36"/>
      <c r="C76" s="35"/>
      <c r="D76" s="55" t="s">
        <v>51</v>
      </c>
      <c r="E76" s="38"/>
      <c r="F76" s="132" t="s">
        <v>52</v>
      </c>
      <c r="G76" s="55" t="s">
        <v>51</v>
      </c>
      <c r="H76" s="38"/>
      <c r="I76" s="38"/>
      <c r="J76" s="133" t="s">
        <v>52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94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5"/>
      <c r="D85" s="35"/>
      <c r="E85" s="118" t="str">
        <f>E7</f>
        <v>Oprava chodníku podél ul. Mladoboleslavská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92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5"/>
      <c r="D87" s="35"/>
      <c r="E87" s="64" t="str">
        <f>E9</f>
        <v>SO 101 - Oprava chodníku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5"/>
      <c r="E89" s="35"/>
      <c r="F89" s="24" t="str">
        <f>F12</f>
        <v>Praha - Vinoř</v>
      </c>
      <c r="G89" s="35"/>
      <c r="H89" s="35"/>
      <c r="I89" s="29" t="s">
        <v>22</v>
      </c>
      <c r="J89" s="66" t="str">
        <f>IF(J12="","",J12)</f>
        <v>14. 1. 2022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25.65" customHeight="1">
      <c r="A91" s="35"/>
      <c r="B91" s="36"/>
      <c r="C91" s="29" t="s">
        <v>24</v>
      </c>
      <c r="D91" s="35"/>
      <c r="E91" s="35"/>
      <c r="F91" s="24" t="str">
        <f>E15</f>
        <v>Úřad městské části Praha Vinoř</v>
      </c>
      <c r="G91" s="35"/>
      <c r="H91" s="35"/>
      <c r="I91" s="29" t="s">
        <v>30</v>
      </c>
      <c r="J91" s="33" t="str">
        <f>E21</f>
        <v>Ing. Daniel Polič, PH.D.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5"/>
      <c r="E92" s="35"/>
      <c r="F92" s="24" t="str">
        <f>IF(E18="","",E18)</f>
        <v>Vyplň údaj</v>
      </c>
      <c r="G92" s="35"/>
      <c r="H92" s="35"/>
      <c r="I92" s="29" t="s">
        <v>33</v>
      </c>
      <c r="J92" s="33" t="str">
        <f>E24</f>
        <v>Jitka Heřmanová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34" t="s">
        <v>95</v>
      </c>
      <c r="D94" s="126"/>
      <c r="E94" s="126"/>
      <c r="F94" s="126"/>
      <c r="G94" s="126"/>
      <c r="H94" s="126"/>
      <c r="I94" s="126"/>
      <c r="J94" s="135" t="s">
        <v>96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36" t="s">
        <v>97</v>
      </c>
      <c r="D96" s="35"/>
      <c r="E96" s="35"/>
      <c r="F96" s="35"/>
      <c r="G96" s="35"/>
      <c r="H96" s="35"/>
      <c r="I96" s="35"/>
      <c r="J96" s="93">
        <f>J124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98</v>
      </c>
    </row>
    <row r="97" s="9" customFormat="1" ht="24.96" customHeight="1">
      <c r="A97" s="9"/>
      <c r="B97" s="137"/>
      <c r="C97" s="9"/>
      <c r="D97" s="138" t="s">
        <v>99</v>
      </c>
      <c r="E97" s="139"/>
      <c r="F97" s="139"/>
      <c r="G97" s="139"/>
      <c r="H97" s="139"/>
      <c r="I97" s="139"/>
      <c r="J97" s="140">
        <f>J125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1"/>
      <c r="C98" s="10"/>
      <c r="D98" s="142" t="s">
        <v>100</v>
      </c>
      <c r="E98" s="143"/>
      <c r="F98" s="143"/>
      <c r="G98" s="143"/>
      <c r="H98" s="143"/>
      <c r="I98" s="143"/>
      <c r="J98" s="144">
        <f>J126</f>
        <v>0</v>
      </c>
      <c r="K98" s="10"/>
      <c r="L98" s="14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1"/>
      <c r="C99" s="10"/>
      <c r="D99" s="142" t="s">
        <v>101</v>
      </c>
      <c r="E99" s="143"/>
      <c r="F99" s="143"/>
      <c r="G99" s="143"/>
      <c r="H99" s="143"/>
      <c r="I99" s="143"/>
      <c r="J99" s="144">
        <f>J156</f>
        <v>0</v>
      </c>
      <c r="K99" s="10"/>
      <c r="L99" s="14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1"/>
      <c r="C100" s="10"/>
      <c r="D100" s="142" t="s">
        <v>102</v>
      </c>
      <c r="E100" s="143"/>
      <c r="F100" s="143"/>
      <c r="G100" s="143"/>
      <c r="H100" s="143"/>
      <c r="I100" s="143"/>
      <c r="J100" s="144">
        <f>J165</f>
        <v>0</v>
      </c>
      <c r="K100" s="10"/>
      <c r="L100" s="14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1"/>
      <c r="C101" s="10"/>
      <c r="D101" s="142" t="s">
        <v>103</v>
      </c>
      <c r="E101" s="143"/>
      <c r="F101" s="143"/>
      <c r="G101" s="143"/>
      <c r="H101" s="143"/>
      <c r="I101" s="143"/>
      <c r="J101" s="144">
        <f>J167</f>
        <v>0</v>
      </c>
      <c r="K101" s="10"/>
      <c r="L101" s="14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1"/>
      <c r="C102" s="10"/>
      <c r="D102" s="142" t="s">
        <v>104</v>
      </c>
      <c r="E102" s="143"/>
      <c r="F102" s="143"/>
      <c r="G102" s="143"/>
      <c r="H102" s="143"/>
      <c r="I102" s="143"/>
      <c r="J102" s="144">
        <f>J169</f>
        <v>0</v>
      </c>
      <c r="K102" s="10"/>
      <c r="L102" s="14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1"/>
      <c r="C103" s="10"/>
      <c r="D103" s="142" t="s">
        <v>105</v>
      </c>
      <c r="E103" s="143"/>
      <c r="F103" s="143"/>
      <c r="G103" s="143"/>
      <c r="H103" s="143"/>
      <c r="I103" s="143"/>
      <c r="J103" s="144">
        <f>J176</f>
        <v>0</v>
      </c>
      <c r="K103" s="10"/>
      <c r="L103" s="14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1"/>
      <c r="C104" s="10"/>
      <c r="D104" s="142" t="s">
        <v>106</v>
      </c>
      <c r="E104" s="143"/>
      <c r="F104" s="143"/>
      <c r="G104" s="143"/>
      <c r="H104" s="143"/>
      <c r="I104" s="143"/>
      <c r="J104" s="144">
        <f>J189</f>
        <v>0</v>
      </c>
      <c r="K104" s="10"/>
      <c r="L104" s="14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107</v>
      </c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5"/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16</v>
      </c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5"/>
      <c r="D114" s="35"/>
      <c r="E114" s="118" t="str">
        <f>E7</f>
        <v>Oprava chodníku podél ul. Mladoboleslavská</v>
      </c>
      <c r="F114" s="29"/>
      <c r="G114" s="29"/>
      <c r="H114" s="29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92</v>
      </c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5"/>
      <c r="D116" s="35"/>
      <c r="E116" s="64" t="str">
        <f>E9</f>
        <v>SO 101 - Oprava chodníku</v>
      </c>
      <c r="F116" s="35"/>
      <c r="G116" s="35"/>
      <c r="H116" s="35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5"/>
      <c r="D117" s="35"/>
      <c r="E117" s="35"/>
      <c r="F117" s="35"/>
      <c r="G117" s="35"/>
      <c r="H117" s="35"/>
      <c r="I117" s="35"/>
      <c r="J117" s="35"/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20</v>
      </c>
      <c r="D118" s="35"/>
      <c r="E118" s="35"/>
      <c r="F118" s="24" t="str">
        <f>F12</f>
        <v>Praha - Vinoř</v>
      </c>
      <c r="G118" s="35"/>
      <c r="H118" s="35"/>
      <c r="I118" s="29" t="s">
        <v>22</v>
      </c>
      <c r="J118" s="66" t="str">
        <f>IF(J12="","",J12)</f>
        <v>14. 1. 2022</v>
      </c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25.65" customHeight="1">
      <c r="A120" s="35"/>
      <c r="B120" s="36"/>
      <c r="C120" s="29" t="s">
        <v>24</v>
      </c>
      <c r="D120" s="35"/>
      <c r="E120" s="35"/>
      <c r="F120" s="24" t="str">
        <f>E15</f>
        <v>Úřad městské části Praha Vinoř</v>
      </c>
      <c r="G120" s="35"/>
      <c r="H120" s="35"/>
      <c r="I120" s="29" t="s">
        <v>30</v>
      </c>
      <c r="J120" s="33" t="str">
        <f>E21</f>
        <v>Ing. Daniel Polič, PH.D.</v>
      </c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28</v>
      </c>
      <c r="D121" s="35"/>
      <c r="E121" s="35"/>
      <c r="F121" s="24" t="str">
        <f>IF(E18="","",E18)</f>
        <v>Vyplň údaj</v>
      </c>
      <c r="G121" s="35"/>
      <c r="H121" s="35"/>
      <c r="I121" s="29" t="s">
        <v>33</v>
      </c>
      <c r="J121" s="33" t="str">
        <f>E24</f>
        <v>Jitka Heřmanová</v>
      </c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0.32" customHeight="1">
      <c r="A122" s="35"/>
      <c r="B122" s="36"/>
      <c r="C122" s="35"/>
      <c r="D122" s="35"/>
      <c r="E122" s="35"/>
      <c r="F122" s="35"/>
      <c r="G122" s="35"/>
      <c r="H122" s="35"/>
      <c r="I122" s="35"/>
      <c r="J122" s="35"/>
      <c r="K122" s="35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11" customFormat="1" ht="29.28" customHeight="1">
      <c r="A123" s="145"/>
      <c r="B123" s="146"/>
      <c r="C123" s="147" t="s">
        <v>108</v>
      </c>
      <c r="D123" s="148" t="s">
        <v>61</v>
      </c>
      <c r="E123" s="148" t="s">
        <v>57</v>
      </c>
      <c r="F123" s="148" t="s">
        <v>58</v>
      </c>
      <c r="G123" s="148" t="s">
        <v>109</v>
      </c>
      <c r="H123" s="148" t="s">
        <v>110</v>
      </c>
      <c r="I123" s="148" t="s">
        <v>111</v>
      </c>
      <c r="J123" s="148" t="s">
        <v>96</v>
      </c>
      <c r="K123" s="149" t="s">
        <v>112</v>
      </c>
      <c r="L123" s="150"/>
      <c r="M123" s="83" t="s">
        <v>1</v>
      </c>
      <c r="N123" s="84" t="s">
        <v>40</v>
      </c>
      <c r="O123" s="84" t="s">
        <v>113</v>
      </c>
      <c r="P123" s="84" t="s">
        <v>114</v>
      </c>
      <c r="Q123" s="84" t="s">
        <v>115</v>
      </c>
      <c r="R123" s="84" t="s">
        <v>116</v>
      </c>
      <c r="S123" s="84" t="s">
        <v>117</v>
      </c>
      <c r="T123" s="85" t="s">
        <v>118</v>
      </c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</row>
    <row r="124" s="2" customFormat="1" ht="22.8" customHeight="1">
      <c r="A124" s="35"/>
      <c r="B124" s="36"/>
      <c r="C124" s="90" t="s">
        <v>119</v>
      </c>
      <c r="D124" s="35"/>
      <c r="E124" s="35"/>
      <c r="F124" s="35"/>
      <c r="G124" s="35"/>
      <c r="H124" s="35"/>
      <c r="I124" s="35"/>
      <c r="J124" s="151">
        <f>BK124</f>
        <v>0</v>
      </c>
      <c r="K124" s="35"/>
      <c r="L124" s="36"/>
      <c r="M124" s="86"/>
      <c r="N124" s="70"/>
      <c r="O124" s="87"/>
      <c r="P124" s="152">
        <f>P125</f>
        <v>0</v>
      </c>
      <c r="Q124" s="87"/>
      <c r="R124" s="152">
        <f>R125</f>
        <v>176.02554999999998</v>
      </c>
      <c r="S124" s="87"/>
      <c r="T124" s="153">
        <f>T125</f>
        <v>317.13999999999999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6" t="s">
        <v>75</v>
      </c>
      <c r="AU124" s="16" t="s">
        <v>98</v>
      </c>
      <c r="BK124" s="154">
        <f>BK125</f>
        <v>0</v>
      </c>
    </row>
    <row r="125" s="12" customFormat="1" ht="25.92" customHeight="1">
      <c r="A125" s="12"/>
      <c r="B125" s="155"/>
      <c r="C125" s="12"/>
      <c r="D125" s="156" t="s">
        <v>75</v>
      </c>
      <c r="E125" s="157" t="s">
        <v>120</v>
      </c>
      <c r="F125" s="157" t="s">
        <v>121</v>
      </c>
      <c r="G125" s="12"/>
      <c r="H125" s="12"/>
      <c r="I125" s="158"/>
      <c r="J125" s="159">
        <f>BK125</f>
        <v>0</v>
      </c>
      <c r="K125" s="12"/>
      <c r="L125" s="155"/>
      <c r="M125" s="160"/>
      <c r="N125" s="161"/>
      <c r="O125" s="161"/>
      <c r="P125" s="162">
        <f>P126+P156+P165+P167+P169+P176+P189</f>
        <v>0</v>
      </c>
      <c r="Q125" s="161"/>
      <c r="R125" s="162">
        <f>R126+R156+R165+R167+R169+R176+R189</f>
        <v>176.02554999999998</v>
      </c>
      <c r="S125" s="161"/>
      <c r="T125" s="163">
        <f>T126+T156+T165+T167+T169+T176+T189</f>
        <v>317.13999999999999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6" t="s">
        <v>84</v>
      </c>
      <c r="AT125" s="164" t="s">
        <v>75</v>
      </c>
      <c r="AU125" s="164" t="s">
        <v>76</v>
      </c>
      <c r="AY125" s="156" t="s">
        <v>122</v>
      </c>
      <c r="BK125" s="165">
        <f>BK126+BK156+BK165+BK167+BK169+BK176+BK189</f>
        <v>0</v>
      </c>
    </row>
    <row r="126" s="12" customFormat="1" ht="22.8" customHeight="1">
      <c r="A126" s="12"/>
      <c r="B126" s="155"/>
      <c r="C126" s="12"/>
      <c r="D126" s="156" t="s">
        <v>75</v>
      </c>
      <c r="E126" s="166" t="s">
        <v>84</v>
      </c>
      <c r="F126" s="166" t="s">
        <v>123</v>
      </c>
      <c r="G126" s="12"/>
      <c r="H126" s="12"/>
      <c r="I126" s="158"/>
      <c r="J126" s="167">
        <f>BK126</f>
        <v>0</v>
      </c>
      <c r="K126" s="12"/>
      <c r="L126" s="155"/>
      <c r="M126" s="160"/>
      <c r="N126" s="161"/>
      <c r="O126" s="161"/>
      <c r="P126" s="162">
        <f>SUM(P127:P155)</f>
        <v>0</v>
      </c>
      <c r="Q126" s="161"/>
      <c r="R126" s="162">
        <f>SUM(R127:R155)</f>
        <v>34.354999999999997</v>
      </c>
      <c r="S126" s="161"/>
      <c r="T126" s="163">
        <f>SUM(T127:T155)</f>
        <v>317.08999999999997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6" t="s">
        <v>84</v>
      </c>
      <c r="AT126" s="164" t="s">
        <v>75</v>
      </c>
      <c r="AU126" s="164" t="s">
        <v>84</v>
      </c>
      <c r="AY126" s="156" t="s">
        <v>122</v>
      </c>
      <c r="BK126" s="165">
        <f>SUM(BK127:BK155)</f>
        <v>0</v>
      </c>
    </row>
    <row r="127" s="2" customFormat="1" ht="24.15" customHeight="1">
      <c r="A127" s="35"/>
      <c r="B127" s="168"/>
      <c r="C127" s="169" t="s">
        <v>84</v>
      </c>
      <c r="D127" s="169" t="s">
        <v>124</v>
      </c>
      <c r="E127" s="170" t="s">
        <v>125</v>
      </c>
      <c r="F127" s="171" t="s">
        <v>126</v>
      </c>
      <c r="G127" s="172" t="s">
        <v>127</v>
      </c>
      <c r="H127" s="173">
        <v>20</v>
      </c>
      <c r="I127" s="174"/>
      <c r="J127" s="175">
        <f>ROUND(I127*H127,2)</f>
        <v>0</v>
      </c>
      <c r="K127" s="171" t="s">
        <v>128</v>
      </c>
      <c r="L127" s="36"/>
      <c r="M127" s="176" t="s">
        <v>1</v>
      </c>
      <c r="N127" s="177" t="s">
        <v>41</v>
      </c>
      <c r="O127" s="74"/>
      <c r="P127" s="178">
        <f>O127*H127</f>
        <v>0</v>
      </c>
      <c r="Q127" s="178">
        <v>0</v>
      </c>
      <c r="R127" s="178">
        <f>Q127*H127</f>
        <v>0</v>
      </c>
      <c r="S127" s="178">
        <v>0.26000000000000001</v>
      </c>
      <c r="T127" s="179">
        <f>S127*H127</f>
        <v>5.2000000000000002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0" t="s">
        <v>129</v>
      </c>
      <c r="AT127" s="180" t="s">
        <v>124</v>
      </c>
      <c r="AU127" s="180" t="s">
        <v>86</v>
      </c>
      <c r="AY127" s="16" t="s">
        <v>122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16" t="s">
        <v>84</v>
      </c>
      <c r="BK127" s="181">
        <f>ROUND(I127*H127,2)</f>
        <v>0</v>
      </c>
      <c r="BL127" s="16" t="s">
        <v>129</v>
      </c>
      <c r="BM127" s="180" t="s">
        <v>130</v>
      </c>
    </row>
    <row r="128" s="2" customFormat="1" ht="24.15" customHeight="1">
      <c r="A128" s="35"/>
      <c r="B128" s="168"/>
      <c r="C128" s="169" t="s">
        <v>86</v>
      </c>
      <c r="D128" s="169" t="s">
        <v>124</v>
      </c>
      <c r="E128" s="170" t="s">
        <v>131</v>
      </c>
      <c r="F128" s="171" t="s">
        <v>132</v>
      </c>
      <c r="G128" s="172" t="s">
        <v>127</v>
      </c>
      <c r="H128" s="173">
        <v>6</v>
      </c>
      <c r="I128" s="174"/>
      <c r="J128" s="175">
        <f>ROUND(I128*H128,2)</f>
        <v>0</v>
      </c>
      <c r="K128" s="171" t="s">
        <v>128</v>
      </c>
      <c r="L128" s="36"/>
      <c r="M128" s="176" t="s">
        <v>1</v>
      </c>
      <c r="N128" s="177" t="s">
        <v>41</v>
      </c>
      <c r="O128" s="74"/>
      <c r="P128" s="178">
        <f>O128*H128</f>
        <v>0</v>
      </c>
      <c r="Q128" s="178">
        <v>0</v>
      </c>
      <c r="R128" s="178">
        <f>Q128*H128</f>
        <v>0</v>
      </c>
      <c r="S128" s="178">
        <v>0.044999999999999998</v>
      </c>
      <c r="T128" s="179">
        <f>S128*H128</f>
        <v>0.27000000000000002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0" t="s">
        <v>129</v>
      </c>
      <c r="AT128" s="180" t="s">
        <v>124</v>
      </c>
      <c r="AU128" s="180" t="s">
        <v>86</v>
      </c>
      <c r="AY128" s="16" t="s">
        <v>122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16" t="s">
        <v>84</v>
      </c>
      <c r="BK128" s="181">
        <f>ROUND(I128*H128,2)</f>
        <v>0</v>
      </c>
      <c r="BL128" s="16" t="s">
        <v>129</v>
      </c>
      <c r="BM128" s="180" t="s">
        <v>133</v>
      </c>
    </row>
    <row r="129" s="2" customFormat="1" ht="24.15" customHeight="1">
      <c r="A129" s="35"/>
      <c r="B129" s="168"/>
      <c r="C129" s="169" t="s">
        <v>134</v>
      </c>
      <c r="D129" s="169" t="s">
        <v>124</v>
      </c>
      <c r="E129" s="170" t="s">
        <v>135</v>
      </c>
      <c r="F129" s="171" t="s">
        <v>136</v>
      </c>
      <c r="G129" s="172" t="s">
        <v>127</v>
      </c>
      <c r="H129" s="173">
        <v>365</v>
      </c>
      <c r="I129" s="174"/>
      <c r="J129" s="175">
        <f>ROUND(I129*H129,2)</f>
        <v>0</v>
      </c>
      <c r="K129" s="171" t="s">
        <v>128</v>
      </c>
      <c r="L129" s="36"/>
      <c r="M129" s="176" t="s">
        <v>1</v>
      </c>
      <c r="N129" s="177" t="s">
        <v>41</v>
      </c>
      <c r="O129" s="74"/>
      <c r="P129" s="178">
        <f>O129*H129</f>
        <v>0</v>
      </c>
      <c r="Q129" s="178">
        <v>0</v>
      </c>
      <c r="R129" s="178">
        <f>Q129*H129</f>
        <v>0</v>
      </c>
      <c r="S129" s="178">
        <v>0.28999999999999998</v>
      </c>
      <c r="T129" s="179">
        <f>S129*H129</f>
        <v>105.84999999999999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0" t="s">
        <v>129</v>
      </c>
      <c r="AT129" s="180" t="s">
        <v>124</v>
      </c>
      <c r="AU129" s="180" t="s">
        <v>86</v>
      </c>
      <c r="AY129" s="16" t="s">
        <v>122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16" t="s">
        <v>84</v>
      </c>
      <c r="BK129" s="181">
        <f>ROUND(I129*H129,2)</f>
        <v>0</v>
      </c>
      <c r="BL129" s="16" t="s">
        <v>129</v>
      </c>
      <c r="BM129" s="180" t="s">
        <v>137</v>
      </c>
    </row>
    <row r="130" s="2" customFormat="1" ht="24.15" customHeight="1">
      <c r="A130" s="35"/>
      <c r="B130" s="168"/>
      <c r="C130" s="169" t="s">
        <v>129</v>
      </c>
      <c r="D130" s="169" t="s">
        <v>124</v>
      </c>
      <c r="E130" s="170" t="s">
        <v>138</v>
      </c>
      <c r="F130" s="171" t="s">
        <v>139</v>
      </c>
      <c r="G130" s="172" t="s">
        <v>127</v>
      </c>
      <c r="H130" s="173">
        <v>20</v>
      </c>
      <c r="I130" s="174"/>
      <c r="J130" s="175">
        <f>ROUND(I130*H130,2)</f>
        <v>0</v>
      </c>
      <c r="K130" s="171" t="s">
        <v>128</v>
      </c>
      <c r="L130" s="36"/>
      <c r="M130" s="176" t="s">
        <v>1</v>
      </c>
      <c r="N130" s="177" t="s">
        <v>41</v>
      </c>
      <c r="O130" s="74"/>
      <c r="P130" s="178">
        <f>O130*H130</f>
        <v>0</v>
      </c>
      <c r="Q130" s="178">
        <v>0</v>
      </c>
      <c r="R130" s="178">
        <f>Q130*H130</f>
        <v>0</v>
      </c>
      <c r="S130" s="178">
        <v>0.44</v>
      </c>
      <c r="T130" s="179">
        <f>S130*H130</f>
        <v>8.8000000000000007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0" t="s">
        <v>129</v>
      </c>
      <c r="AT130" s="180" t="s">
        <v>124</v>
      </c>
      <c r="AU130" s="180" t="s">
        <v>86</v>
      </c>
      <c r="AY130" s="16" t="s">
        <v>122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16" t="s">
        <v>84</v>
      </c>
      <c r="BK130" s="181">
        <f>ROUND(I130*H130,2)</f>
        <v>0</v>
      </c>
      <c r="BL130" s="16" t="s">
        <v>129</v>
      </c>
      <c r="BM130" s="180" t="s">
        <v>140</v>
      </c>
    </row>
    <row r="131" s="2" customFormat="1" ht="24.15" customHeight="1">
      <c r="A131" s="35"/>
      <c r="B131" s="168"/>
      <c r="C131" s="169" t="s">
        <v>141</v>
      </c>
      <c r="D131" s="169" t="s">
        <v>124</v>
      </c>
      <c r="E131" s="170" t="s">
        <v>142</v>
      </c>
      <c r="F131" s="171" t="s">
        <v>143</v>
      </c>
      <c r="G131" s="172" t="s">
        <v>127</v>
      </c>
      <c r="H131" s="173">
        <v>365</v>
      </c>
      <c r="I131" s="174"/>
      <c r="J131" s="175">
        <f>ROUND(I131*H131,2)</f>
        <v>0</v>
      </c>
      <c r="K131" s="171" t="s">
        <v>128</v>
      </c>
      <c r="L131" s="36"/>
      <c r="M131" s="176" t="s">
        <v>1</v>
      </c>
      <c r="N131" s="177" t="s">
        <v>41</v>
      </c>
      <c r="O131" s="74"/>
      <c r="P131" s="178">
        <f>O131*H131</f>
        <v>0</v>
      </c>
      <c r="Q131" s="178">
        <v>0</v>
      </c>
      <c r="R131" s="178">
        <f>Q131*H131</f>
        <v>0</v>
      </c>
      <c r="S131" s="178">
        <v>0.23999999999999999</v>
      </c>
      <c r="T131" s="179">
        <f>S131*H131</f>
        <v>87.599999999999994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0" t="s">
        <v>129</v>
      </c>
      <c r="AT131" s="180" t="s">
        <v>124</v>
      </c>
      <c r="AU131" s="180" t="s">
        <v>86</v>
      </c>
      <c r="AY131" s="16" t="s">
        <v>122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16" t="s">
        <v>84</v>
      </c>
      <c r="BK131" s="181">
        <f>ROUND(I131*H131,2)</f>
        <v>0</v>
      </c>
      <c r="BL131" s="16" t="s">
        <v>129</v>
      </c>
      <c r="BM131" s="180" t="s">
        <v>144</v>
      </c>
    </row>
    <row r="132" s="2" customFormat="1" ht="16.5" customHeight="1">
      <c r="A132" s="35"/>
      <c r="B132" s="168"/>
      <c r="C132" s="169" t="s">
        <v>145</v>
      </c>
      <c r="D132" s="169" t="s">
        <v>124</v>
      </c>
      <c r="E132" s="170" t="s">
        <v>146</v>
      </c>
      <c r="F132" s="171" t="s">
        <v>147</v>
      </c>
      <c r="G132" s="172" t="s">
        <v>127</v>
      </c>
      <c r="H132" s="173">
        <v>365</v>
      </c>
      <c r="I132" s="174"/>
      <c r="J132" s="175">
        <f>ROUND(I132*H132,2)</f>
        <v>0</v>
      </c>
      <c r="K132" s="171" t="s">
        <v>128</v>
      </c>
      <c r="L132" s="36"/>
      <c r="M132" s="176" t="s">
        <v>1</v>
      </c>
      <c r="N132" s="177" t="s">
        <v>41</v>
      </c>
      <c r="O132" s="74"/>
      <c r="P132" s="178">
        <f>O132*H132</f>
        <v>0</v>
      </c>
      <c r="Q132" s="178">
        <v>0</v>
      </c>
      <c r="R132" s="178">
        <f>Q132*H132</f>
        <v>0</v>
      </c>
      <c r="S132" s="178">
        <v>0.098000000000000004</v>
      </c>
      <c r="T132" s="179">
        <f>S132*H132</f>
        <v>35.770000000000003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0" t="s">
        <v>129</v>
      </c>
      <c r="AT132" s="180" t="s">
        <v>124</v>
      </c>
      <c r="AU132" s="180" t="s">
        <v>86</v>
      </c>
      <c r="AY132" s="16" t="s">
        <v>122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16" t="s">
        <v>84</v>
      </c>
      <c r="BK132" s="181">
        <f>ROUND(I132*H132,2)</f>
        <v>0</v>
      </c>
      <c r="BL132" s="16" t="s">
        <v>129</v>
      </c>
      <c r="BM132" s="180" t="s">
        <v>148</v>
      </c>
    </row>
    <row r="133" s="2" customFormat="1" ht="16.5" customHeight="1">
      <c r="A133" s="35"/>
      <c r="B133" s="168"/>
      <c r="C133" s="169" t="s">
        <v>149</v>
      </c>
      <c r="D133" s="169" t="s">
        <v>124</v>
      </c>
      <c r="E133" s="170" t="s">
        <v>150</v>
      </c>
      <c r="F133" s="171" t="s">
        <v>151</v>
      </c>
      <c r="G133" s="172" t="s">
        <v>152</v>
      </c>
      <c r="H133" s="173">
        <v>320</v>
      </c>
      <c r="I133" s="174"/>
      <c r="J133" s="175">
        <f>ROUND(I133*H133,2)</f>
        <v>0</v>
      </c>
      <c r="K133" s="171" t="s">
        <v>128</v>
      </c>
      <c r="L133" s="36"/>
      <c r="M133" s="176" t="s">
        <v>1</v>
      </c>
      <c r="N133" s="177" t="s">
        <v>41</v>
      </c>
      <c r="O133" s="74"/>
      <c r="P133" s="178">
        <f>O133*H133</f>
        <v>0</v>
      </c>
      <c r="Q133" s="178">
        <v>0</v>
      </c>
      <c r="R133" s="178">
        <f>Q133*H133</f>
        <v>0</v>
      </c>
      <c r="S133" s="178">
        <v>0.23000000000000001</v>
      </c>
      <c r="T133" s="179">
        <f>S133*H133</f>
        <v>73.600000000000009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0" t="s">
        <v>129</v>
      </c>
      <c r="AT133" s="180" t="s">
        <v>124</v>
      </c>
      <c r="AU133" s="180" t="s">
        <v>86</v>
      </c>
      <c r="AY133" s="16" t="s">
        <v>122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16" t="s">
        <v>84</v>
      </c>
      <c r="BK133" s="181">
        <f>ROUND(I133*H133,2)</f>
        <v>0</v>
      </c>
      <c r="BL133" s="16" t="s">
        <v>129</v>
      </c>
      <c r="BM133" s="180" t="s">
        <v>153</v>
      </c>
    </row>
    <row r="134" s="2" customFormat="1" ht="21.75" customHeight="1">
      <c r="A134" s="35"/>
      <c r="B134" s="168"/>
      <c r="C134" s="169" t="s">
        <v>154</v>
      </c>
      <c r="D134" s="169" t="s">
        <v>124</v>
      </c>
      <c r="E134" s="170" t="s">
        <v>155</v>
      </c>
      <c r="F134" s="171" t="s">
        <v>156</v>
      </c>
      <c r="G134" s="172" t="s">
        <v>127</v>
      </c>
      <c r="H134" s="173">
        <v>80</v>
      </c>
      <c r="I134" s="174"/>
      <c r="J134" s="175">
        <f>ROUND(I134*H134,2)</f>
        <v>0</v>
      </c>
      <c r="K134" s="171" t="s">
        <v>128</v>
      </c>
      <c r="L134" s="36"/>
      <c r="M134" s="176" t="s">
        <v>1</v>
      </c>
      <c r="N134" s="177" t="s">
        <v>41</v>
      </c>
      <c r="O134" s="74"/>
      <c r="P134" s="178">
        <f>O134*H134</f>
        <v>0</v>
      </c>
      <c r="Q134" s="178">
        <v>0</v>
      </c>
      <c r="R134" s="178">
        <f>Q134*H134</f>
        <v>0</v>
      </c>
      <c r="S134" s="178">
        <v>0</v>
      </c>
      <c r="T134" s="17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0" t="s">
        <v>129</v>
      </c>
      <c r="AT134" s="180" t="s">
        <v>124</v>
      </c>
      <c r="AU134" s="180" t="s">
        <v>86</v>
      </c>
      <c r="AY134" s="16" t="s">
        <v>122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16" t="s">
        <v>84</v>
      </c>
      <c r="BK134" s="181">
        <f>ROUND(I134*H134,2)</f>
        <v>0</v>
      </c>
      <c r="BL134" s="16" t="s">
        <v>129</v>
      </c>
      <c r="BM134" s="180" t="s">
        <v>157</v>
      </c>
    </row>
    <row r="135" s="2" customFormat="1" ht="37.8" customHeight="1">
      <c r="A135" s="35"/>
      <c r="B135" s="168"/>
      <c r="C135" s="169" t="s">
        <v>158</v>
      </c>
      <c r="D135" s="169" t="s">
        <v>124</v>
      </c>
      <c r="E135" s="170" t="s">
        <v>159</v>
      </c>
      <c r="F135" s="171" t="s">
        <v>160</v>
      </c>
      <c r="G135" s="172" t="s">
        <v>161</v>
      </c>
      <c r="H135" s="173">
        <v>20</v>
      </c>
      <c r="I135" s="174"/>
      <c r="J135" s="175">
        <f>ROUND(I135*H135,2)</f>
        <v>0</v>
      </c>
      <c r="K135" s="171" t="s">
        <v>128</v>
      </c>
      <c r="L135" s="36"/>
      <c r="M135" s="176" t="s">
        <v>1</v>
      </c>
      <c r="N135" s="177" t="s">
        <v>41</v>
      </c>
      <c r="O135" s="74"/>
      <c r="P135" s="178">
        <f>O135*H135</f>
        <v>0</v>
      </c>
      <c r="Q135" s="178">
        <v>0</v>
      </c>
      <c r="R135" s="178">
        <f>Q135*H135</f>
        <v>0</v>
      </c>
      <c r="S135" s="178">
        <v>0</v>
      </c>
      <c r="T135" s="17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0" t="s">
        <v>129</v>
      </c>
      <c r="AT135" s="180" t="s">
        <v>124</v>
      </c>
      <c r="AU135" s="180" t="s">
        <v>86</v>
      </c>
      <c r="AY135" s="16" t="s">
        <v>122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16" t="s">
        <v>84</v>
      </c>
      <c r="BK135" s="181">
        <f>ROUND(I135*H135,2)</f>
        <v>0</v>
      </c>
      <c r="BL135" s="16" t="s">
        <v>129</v>
      </c>
      <c r="BM135" s="180" t="s">
        <v>162</v>
      </c>
    </row>
    <row r="136" s="13" customFormat="1">
      <c r="A136" s="13"/>
      <c r="B136" s="182"/>
      <c r="C136" s="13"/>
      <c r="D136" s="183" t="s">
        <v>163</v>
      </c>
      <c r="E136" s="184" t="s">
        <v>1</v>
      </c>
      <c r="F136" s="185" t="s">
        <v>164</v>
      </c>
      <c r="G136" s="13"/>
      <c r="H136" s="186">
        <v>20</v>
      </c>
      <c r="I136" s="187"/>
      <c r="J136" s="13"/>
      <c r="K136" s="13"/>
      <c r="L136" s="182"/>
      <c r="M136" s="188"/>
      <c r="N136" s="189"/>
      <c r="O136" s="189"/>
      <c r="P136" s="189"/>
      <c r="Q136" s="189"/>
      <c r="R136" s="189"/>
      <c r="S136" s="189"/>
      <c r="T136" s="19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4" t="s">
        <v>163</v>
      </c>
      <c r="AU136" s="184" t="s">
        <v>86</v>
      </c>
      <c r="AV136" s="13" t="s">
        <v>86</v>
      </c>
      <c r="AW136" s="13" t="s">
        <v>32</v>
      </c>
      <c r="AX136" s="13" t="s">
        <v>84</v>
      </c>
      <c r="AY136" s="184" t="s">
        <v>122</v>
      </c>
    </row>
    <row r="137" s="2" customFormat="1" ht="33" customHeight="1">
      <c r="A137" s="35"/>
      <c r="B137" s="168"/>
      <c r="C137" s="169" t="s">
        <v>165</v>
      </c>
      <c r="D137" s="169" t="s">
        <v>124</v>
      </c>
      <c r="E137" s="170" t="s">
        <v>166</v>
      </c>
      <c r="F137" s="171" t="s">
        <v>167</v>
      </c>
      <c r="G137" s="172" t="s">
        <v>168</v>
      </c>
      <c r="H137" s="173">
        <v>36</v>
      </c>
      <c r="I137" s="174"/>
      <c r="J137" s="175">
        <f>ROUND(I137*H137,2)</f>
        <v>0</v>
      </c>
      <c r="K137" s="171" t="s">
        <v>128</v>
      </c>
      <c r="L137" s="36"/>
      <c r="M137" s="176" t="s">
        <v>1</v>
      </c>
      <c r="N137" s="177" t="s">
        <v>41</v>
      </c>
      <c r="O137" s="74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0" t="s">
        <v>129</v>
      </c>
      <c r="AT137" s="180" t="s">
        <v>124</v>
      </c>
      <c r="AU137" s="180" t="s">
        <v>86</v>
      </c>
      <c r="AY137" s="16" t="s">
        <v>122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16" t="s">
        <v>84</v>
      </c>
      <c r="BK137" s="181">
        <f>ROUND(I137*H137,2)</f>
        <v>0</v>
      </c>
      <c r="BL137" s="16" t="s">
        <v>129</v>
      </c>
      <c r="BM137" s="180" t="s">
        <v>169</v>
      </c>
    </row>
    <row r="138" s="13" customFormat="1">
      <c r="A138" s="13"/>
      <c r="B138" s="182"/>
      <c r="C138" s="13"/>
      <c r="D138" s="183" t="s">
        <v>163</v>
      </c>
      <c r="E138" s="13"/>
      <c r="F138" s="185" t="s">
        <v>170</v>
      </c>
      <c r="G138" s="13"/>
      <c r="H138" s="186">
        <v>36</v>
      </c>
      <c r="I138" s="187"/>
      <c r="J138" s="13"/>
      <c r="K138" s="13"/>
      <c r="L138" s="182"/>
      <c r="M138" s="188"/>
      <c r="N138" s="189"/>
      <c r="O138" s="189"/>
      <c r="P138" s="189"/>
      <c r="Q138" s="189"/>
      <c r="R138" s="189"/>
      <c r="S138" s="189"/>
      <c r="T138" s="19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4" t="s">
        <v>163</v>
      </c>
      <c r="AU138" s="184" t="s">
        <v>86</v>
      </c>
      <c r="AV138" s="13" t="s">
        <v>86</v>
      </c>
      <c r="AW138" s="13" t="s">
        <v>3</v>
      </c>
      <c r="AX138" s="13" t="s">
        <v>84</v>
      </c>
      <c r="AY138" s="184" t="s">
        <v>122</v>
      </c>
    </row>
    <row r="139" s="2" customFormat="1" ht="16.5" customHeight="1">
      <c r="A139" s="35"/>
      <c r="B139" s="168"/>
      <c r="C139" s="169" t="s">
        <v>171</v>
      </c>
      <c r="D139" s="169" t="s">
        <v>124</v>
      </c>
      <c r="E139" s="170" t="s">
        <v>172</v>
      </c>
      <c r="F139" s="171" t="s">
        <v>173</v>
      </c>
      <c r="G139" s="172" t="s">
        <v>161</v>
      </c>
      <c r="H139" s="173">
        <v>20</v>
      </c>
      <c r="I139" s="174"/>
      <c r="J139" s="175">
        <f>ROUND(I139*H139,2)</f>
        <v>0</v>
      </c>
      <c r="K139" s="171" t="s">
        <v>128</v>
      </c>
      <c r="L139" s="36"/>
      <c r="M139" s="176" t="s">
        <v>1</v>
      </c>
      <c r="N139" s="177" t="s">
        <v>41</v>
      </c>
      <c r="O139" s="74"/>
      <c r="P139" s="178">
        <f>O139*H139</f>
        <v>0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0" t="s">
        <v>129</v>
      </c>
      <c r="AT139" s="180" t="s">
        <v>124</v>
      </c>
      <c r="AU139" s="180" t="s">
        <v>86</v>
      </c>
      <c r="AY139" s="16" t="s">
        <v>122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16" t="s">
        <v>84</v>
      </c>
      <c r="BK139" s="181">
        <f>ROUND(I139*H139,2)</f>
        <v>0</v>
      </c>
      <c r="BL139" s="16" t="s">
        <v>129</v>
      </c>
      <c r="BM139" s="180" t="s">
        <v>174</v>
      </c>
    </row>
    <row r="140" s="2" customFormat="1" ht="24.15" customHeight="1">
      <c r="A140" s="35"/>
      <c r="B140" s="168"/>
      <c r="C140" s="169" t="s">
        <v>175</v>
      </c>
      <c r="D140" s="169" t="s">
        <v>124</v>
      </c>
      <c r="E140" s="170" t="s">
        <v>176</v>
      </c>
      <c r="F140" s="171" t="s">
        <v>177</v>
      </c>
      <c r="G140" s="172" t="s">
        <v>127</v>
      </c>
      <c r="H140" s="173">
        <v>80</v>
      </c>
      <c r="I140" s="174"/>
      <c r="J140" s="175">
        <f>ROUND(I140*H140,2)</f>
        <v>0</v>
      </c>
      <c r="K140" s="171" t="s">
        <v>128</v>
      </c>
      <c r="L140" s="36"/>
      <c r="M140" s="176" t="s">
        <v>1</v>
      </c>
      <c r="N140" s="177" t="s">
        <v>41</v>
      </c>
      <c r="O140" s="74"/>
      <c r="P140" s="178">
        <f>O140*H140</f>
        <v>0</v>
      </c>
      <c r="Q140" s="178">
        <v>0</v>
      </c>
      <c r="R140" s="178">
        <f>Q140*H140</f>
        <v>0</v>
      </c>
      <c r="S140" s="178">
        <v>0</v>
      </c>
      <c r="T140" s="17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0" t="s">
        <v>129</v>
      </c>
      <c r="AT140" s="180" t="s">
        <v>124</v>
      </c>
      <c r="AU140" s="180" t="s">
        <v>86</v>
      </c>
      <c r="AY140" s="16" t="s">
        <v>122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16" t="s">
        <v>84</v>
      </c>
      <c r="BK140" s="181">
        <f>ROUND(I140*H140,2)</f>
        <v>0</v>
      </c>
      <c r="BL140" s="16" t="s">
        <v>129</v>
      </c>
      <c r="BM140" s="180" t="s">
        <v>178</v>
      </c>
    </row>
    <row r="141" s="2" customFormat="1" ht="16.5" customHeight="1">
      <c r="A141" s="35"/>
      <c r="B141" s="168"/>
      <c r="C141" s="191" t="s">
        <v>179</v>
      </c>
      <c r="D141" s="191" t="s">
        <v>180</v>
      </c>
      <c r="E141" s="192" t="s">
        <v>181</v>
      </c>
      <c r="F141" s="193" t="s">
        <v>182</v>
      </c>
      <c r="G141" s="194" t="s">
        <v>168</v>
      </c>
      <c r="H141" s="195">
        <v>34</v>
      </c>
      <c r="I141" s="196"/>
      <c r="J141" s="197">
        <f>ROUND(I141*H141,2)</f>
        <v>0</v>
      </c>
      <c r="K141" s="193" t="s">
        <v>128</v>
      </c>
      <c r="L141" s="198"/>
      <c r="M141" s="199" t="s">
        <v>1</v>
      </c>
      <c r="N141" s="200" t="s">
        <v>41</v>
      </c>
      <c r="O141" s="74"/>
      <c r="P141" s="178">
        <f>O141*H141</f>
        <v>0</v>
      </c>
      <c r="Q141" s="178">
        <v>1</v>
      </c>
      <c r="R141" s="178">
        <f>Q141*H141</f>
        <v>34</v>
      </c>
      <c r="S141" s="178">
        <v>0</v>
      </c>
      <c r="T141" s="17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0" t="s">
        <v>154</v>
      </c>
      <c r="AT141" s="180" t="s">
        <v>180</v>
      </c>
      <c r="AU141" s="180" t="s">
        <v>86</v>
      </c>
      <c r="AY141" s="16" t="s">
        <v>122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16" t="s">
        <v>84</v>
      </c>
      <c r="BK141" s="181">
        <f>ROUND(I141*H141,2)</f>
        <v>0</v>
      </c>
      <c r="BL141" s="16" t="s">
        <v>129</v>
      </c>
      <c r="BM141" s="180" t="s">
        <v>183</v>
      </c>
    </row>
    <row r="142" s="13" customFormat="1">
      <c r="A142" s="13"/>
      <c r="B142" s="182"/>
      <c r="C142" s="13"/>
      <c r="D142" s="183" t="s">
        <v>163</v>
      </c>
      <c r="E142" s="184" t="s">
        <v>1</v>
      </c>
      <c r="F142" s="185" t="s">
        <v>164</v>
      </c>
      <c r="G142" s="13"/>
      <c r="H142" s="186">
        <v>20</v>
      </c>
      <c r="I142" s="187"/>
      <c r="J142" s="13"/>
      <c r="K142" s="13"/>
      <c r="L142" s="182"/>
      <c r="M142" s="188"/>
      <c r="N142" s="189"/>
      <c r="O142" s="189"/>
      <c r="P142" s="189"/>
      <c r="Q142" s="189"/>
      <c r="R142" s="189"/>
      <c r="S142" s="189"/>
      <c r="T142" s="19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4" t="s">
        <v>163</v>
      </c>
      <c r="AU142" s="184" t="s">
        <v>86</v>
      </c>
      <c r="AV142" s="13" t="s">
        <v>86</v>
      </c>
      <c r="AW142" s="13" t="s">
        <v>32</v>
      </c>
      <c r="AX142" s="13" t="s">
        <v>84</v>
      </c>
      <c r="AY142" s="184" t="s">
        <v>122</v>
      </c>
    </row>
    <row r="143" s="13" customFormat="1">
      <c r="A143" s="13"/>
      <c r="B143" s="182"/>
      <c r="C143" s="13"/>
      <c r="D143" s="183" t="s">
        <v>163</v>
      </c>
      <c r="E143" s="13"/>
      <c r="F143" s="185" t="s">
        <v>184</v>
      </c>
      <c r="G143" s="13"/>
      <c r="H143" s="186">
        <v>34</v>
      </c>
      <c r="I143" s="187"/>
      <c r="J143" s="13"/>
      <c r="K143" s="13"/>
      <c r="L143" s="182"/>
      <c r="M143" s="188"/>
      <c r="N143" s="189"/>
      <c r="O143" s="189"/>
      <c r="P143" s="189"/>
      <c r="Q143" s="189"/>
      <c r="R143" s="189"/>
      <c r="S143" s="189"/>
      <c r="T143" s="19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4" t="s">
        <v>163</v>
      </c>
      <c r="AU143" s="184" t="s">
        <v>86</v>
      </c>
      <c r="AV143" s="13" t="s">
        <v>86</v>
      </c>
      <c r="AW143" s="13" t="s">
        <v>3</v>
      </c>
      <c r="AX143" s="13" t="s">
        <v>84</v>
      </c>
      <c r="AY143" s="184" t="s">
        <v>122</v>
      </c>
    </row>
    <row r="144" s="2" customFormat="1" ht="24.15" customHeight="1">
      <c r="A144" s="35"/>
      <c r="B144" s="168"/>
      <c r="C144" s="169" t="s">
        <v>185</v>
      </c>
      <c r="D144" s="169" t="s">
        <v>124</v>
      </c>
      <c r="E144" s="170" t="s">
        <v>186</v>
      </c>
      <c r="F144" s="171" t="s">
        <v>187</v>
      </c>
      <c r="G144" s="172" t="s">
        <v>127</v>
      </c>
      <c r="H144" s="173">
        <v>80</v>
      </c>
      <c r="I144" s="174"/>
      <c r="J144" s="175">
        <f>ROUND(I144*H144,2)</f>
        <v>0</v>
      </c>
      <c r="K144" s="171" t="s">
        <v>128</v>
      </c>
      <c r="L144" s="36"/>
      <c r="M144" s="176" t="s">
        <v>1</v>
      </c>
      <c r="N144" s="177" t="s">
        <v>41</v>
      </c>
      <c r="O144" s="74"/>
      <c r="P144" s="178">
        <f>O144*H144</f>
        <v>0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0" t="s">
        <v>129</v>
      </c>
      <c r="AT144" s="180" t="s">
        <v>124</v>
      </c>
      <c r="AU144" s="180" t="s">
        <v>86</v>
      </c>
      <c r="AY144" s="16" t="s">
        <v>122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16" t="s">
        <v>84</v>
      </c>
      <c r="BK144" s="181">
        <f>ROUND(I144*H144,2)</f>
        <v>0</v>
      </c>
      <c r="BL144" s="16" t="s">
        <v>129</v>
      </c>
      <c r="BM144" s="180" t="s">
        <v>188</v>
      </c>
    </row>
    <row r="145" s="2" customFormat="1" ht="16.5" customHeight="1">
      <c r="A145" s="35"/>
      <c r="B145" s="168"/>
      <c r="C145" s="191" t="s">
        <v>8</v>
      </c>
      <c r="D145" s="191" t="s">
        <v>180</v>
      </c>
      <c r="E145" s="192" t="s">
        <v>189</v>
      </c>
      <c r="F145" s="193" t="s">
        <v>190</v>
      </c>
      <c r="G145" s="194" t="s">
        <v>191</v>
      </c>
      <c r="H145" s="195">
        <v>1.6000000000000001</v>
      </c>
      <c r="I145" s="196"/>
      <c r="J145" s="197">
        <f>ROUND(I145*H145,2)</f>
        <v>0</v>
      </c>
      <c r="K145" s="193" t="s">
        <v>128</v>
      </c>
      <c r="L145" s="198"/>
      <c r="M145" s="199" t="s">
        <v>1</v>
      </c>
      <c r="N145" s="200" t="s">
        <v>41</v>
      </c>
      <c r="O145" s="74"/>
      <c r="P145" s="178">
        <f>O145*H145</f>
        <v>0</v>
      </c>
      <c r="Q145" s="178">
        <v>0.001</v>
      </c>
      <c r="R145" s="178">
        <f>Q145*H145</f>
        <v>0.0016000000000000001</v>
      </c>
      <c r="S145" s="178">
        <v>0</v>
      </c>
      <c r="T145" s="17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0" t="s">
        <v>154</v>
      </c>
      <c r="AT145" s="180" t="s">
        <v>180</v>
      </c>
      <c r="AU145" s="180" t="s">
        <v>86</v>
      </c>
      <c r="AY145" s="16" t="s">
        <v>122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16" t="s">
        <v>84</v>
      </c>
      <c r="BK145" s="181">
        <f>ROUND(I145*H145,2)</f>
        <v>0</v>
      </c>
      <c r="BL145" s="16" t="s">
        <v>129</v>
      </c>
      <c r="BM145" s="180" t="s">
        <v>192</v>
      </c>
    </row>
    <row r="146" s="13" customFormat="1">
      <c r="A146" s="13"/>
      <c r="B146" s="182"/>
      <c r="C146" s="13"/>
      <c r="D146" s="183" t="s">
        <v>163</v>
      </c>
      <c r="E146" s="13"/>
      <c r="F146" s="185" t="s">
        <v>193</v>
      </c>
      <c r="G146" s="13"/>
      <c r="H146" s="186">
        <v>1.6000000000000001</v>
      </c>
      <c r="I146" s="187"/>
      <c r="J146" s="13"/>
      <c r="K146" s="13"/>
      <c r="L146" s="182"/>
      <c r="M146" s="188"/>
      <c r="N146" s="189"/>
      <c r="O146" s="189"/>
      <c r="P146" s="189"/>
      <c r="Q146" s="189"/>
      <c r="R146" s="189"/>
      <c r="S146" s="189"/>
      <c r="T146" s="19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4" t="s">
        <v>163</v>
      </c>
      <c r="AU146" s="184" t="s">
        <v>86</v>
      </c>
      <c r="AV146" s="13" t="s">
        <v>86</v>
      </c>
      <c r="AW146" s="13" t="s">
        <v>3</v>
      </c>
      <c r="AX146" s="13" t="s">
        <v>84</v>
      </c>
      <c r="AY146" s="184" t="s">
        <v>122</v>
      </c>
    </row>
    <row r="147" s="2" customFormat="1" ht="24.15" customHeight="1">
      <c r="A147" s="35"/>
      <c r="B147" s="168"/>
      <c r="C147" s="169" t="s">
        <v>194</v>
      </c>
      <c r="D147" s="169" t="s">
        <v>124</v>
      </c>
      <c r="E147" s="170" t="s">
        <v>195</v>
      </c>
      <c r="F147" s="171" t="s">
        <v>196</v>
      </c>
      <c r="G147" s="172" t="s">
        <v>127</v>
      </c>
      <c r="H147" s="173">
        <v>80</v>
      </c>
      <c r="I147" s="174"/>
      <c r="J147" s="175">
        <f>ROUND(I147*H147,2)</f>
        <v>0</v>
      </c>
      <c r="K147" s="171" t="s">
        <v>128</v>
      </c>
      <c r="L147" s="36"/>
      <c r="M147" s="176" t="s">
        <v>1</v>
      </c>
      <c r="N147" s="177" t="s">
        <v>41</v>
      </c>
      <c r="O147" s="74"/>
      <c r="P147" s="178">
        <f>O147*H147</f>
        <v>0</v>
      </c>
      <c r="Q147" s="178">
        <v>0</v>
      </c>
      <c r="R147" s="178">
        <f>Q147*H147</f>
        <v>0</v>
      </c>
      <c r="S147" s="178">
        <v>0</v>
      </c>
      <c r="T147" s="17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0" t="s">
        <v>129</v>
      </c>
      <c r="AT147" s="180" t="s">
        <v>124</v>
      </c>
      <c r="AU147" s="180" t="s">
        <v>86</v>
      </c>
      <c r="AY147" s="16" t="s">
        <v>122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16" t="s">
        <v>84</v>
      </c>
      <c r="BK147" s="181">
        <f>ROUND(I147*H147,2)</f>
        <v>0</v>
      </c>
      <c r="BL147" s="16" t="s">
        <v>129</v>
      </c>
      <c r="BM147" s="180" t="s">
        <v>197</v>
      </c>
    </row>
    <row r="148" s="2" customFormat="1" ht="24.15" customHeight="1">
      <c r="A148" s="35"/>
      <c r="B148" s="168"/>
      <c r="C148" s="169" t="s">
        <v>198</v>
      </c>
      <c r="D148" s="169" t="s">
        <v>124</v>
      </c>
      <c r="E148" s="170" t="s">
        <v>199</v>
      </c>
      <c r="F148" s="171" t="s">
        <v>200</v>
      </c>
      <c r="G148" s="172" t="s">
        <v>127</v>
      </c>
      <c r="H148" s="173">
        <v>407</v>
      </c>
      <c r="I148" s="174"/>
      <c r="J148" s="175">
        <f>ROUND(I148*H148,2)</f>
        <v>0</v>
      </c>
      <c r="K148" s="171" t="s">
        <v>128</v>
      </c>
      <c r="L148" s="36"/>
      <c r="M148" s="176" t="s">
        <v>1</v>
      </c>
      <c r="N148" s="177" t="s">
        <v>41</v>
      </c>
      <c r="O148" s="74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0" t="s">
        <v>129</v>
      </c>
      <c r="AT148" s="180" t="s">
        <v>124</v>
      </c>
      <c r="AU148" s="180" t="s">
        <v>86</v>
      </c>
      <c r="AY148" s="16" t="s">
        <v>122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16" t="s">
        <v>84</v>
      </c>
      <c r="BK148" s="181">
        <f>ROUND(I148*H148,2)</f>
        <v>0</v>
      </c>
      <c r="BL148" s="16" t="s">
        <v>129</v>
      </c>
      <c r="BM148" s="180" t="s">
        <v>201</v>
      </c>
    </row>
    <row r="149" s="13" customFormat="1">
      <c r="A149" s="13"/>
      <c r="B149" s="182"/>
      <c r="C149" s="13"/>
      <c r="D149" s="183" t="s">
        <v>163</v>
      </c>
      <c r="E149" s="184" t="s">
        <v>1</v>
      </c>
      <c r="F149" s="185" t="s">
        <v>202</v>
      </c>
      <c r="G149" s="13"/>
      <c r="H149" s="186">
        <v>407</v>
      </c>
      <c r="I149" s="187"/>
      <c r="J149" s="13"/>
      <c r="K149" s="13"/>
      <c r="L149" s="182"/>
      <c r="M149" s="188"/>
      <c r="N149" s="189"/>
      <c r="O149" s="189"/>
      <c r="P149" s="189"/>
      <c r="Q149" s="189"/>
      <c r="R149" s="189"/>
      <c r="S149" s="189"/>
      <c r="T149" s="19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4" t="s">
        <v>163</v>
      </c>
      <c r="AU149" s="184" t="s">
        <v>86</v>
      </c>
      <c r="AV149" s="13" t="s">
        <v>86</v>
      </c>
      <c r="AW149" s="13" t="s">
        <v>32</v>
      </c>
      <c r="AX149" s="13" t="s">
        <v>84</v>
      </c>
      <c r="AY149" s="184" t="s">
        <v>122</v>
      </c>
    </row>
    <row r="150" s="2" customFormat="1" ht="24.15" customHeight="1">
      <c r="A150" s="35"/>
      <c r="B150" s="168"/>
      <c r="C150" s="169" t="s">
        <v>203</v>
      </c>
      <c r="D150" s="169" t="s">
        <v>124</v>
      </c>
      <c r="E150" s="170" t="s">
        <v>204</v>
      </c>
      <c r="F150" s="171" t="s">
        <v>205</v>
      </c>
      <c r="G150" s="172" t="s">
        <v>152</v>
      </c>
      <c r="H150" s="173">
        <v>30</v>
      </c>
      <c r="I150" s="174"/>
      <c r="J150" s="175">
        <f>ROUND(I150*H150,2)</f>
        <v>0</v>
      </c>
      <c r="K150" s="171" t="s">
        <v>128</v>
      </c>
      <c r="L150" s="36"/>
      <c r="M150" s="176" t="s">
        <v>1</v>
      </c>
      <c r="N150" s="177" t="s">
        <v>41</v>
      </c>
      <c r="O150" s="74"/>
      <c r="P150" s="178">
        <f>O150*H150</f>
        <v>0</v>
      </c>
      <c r="Q150" s="178">
        <v>0.01125</v>
      </c>
      <c r="R150" s="178">
        <f>Q150*H150</f>
        <v>0.33749999999999997</v>
      </c>
      <c r="S150" s="178">
        <v>0</v>
      </c>
      <c r="T150" s="17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0" t="s">
        <v>129</v>
      </c>
      <c r="AT150" s="180" t="s">
        <v>124</v>
      </c>
      <c r="AU150" s="180" t="s">
        <v>86</v>
      </c>
      <c r="AY150" s="16" t="s">
        <v>122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16" t="s">
        <v>84</v>
      </c>
      <c r="BK150" s="181">
        <f>ROUND(I150*H150,2)</f>
        <v>0</v>
      </c>
      <c r="BL150" s="16" t="s">
        <v>129</v>
      </c>
      <c r="BM150" s="180" t="s">
        <v>206</v>
      </c>
    </row>
    <row r="151" s="13" customFormat="1">
      <c r="A151" s="13"/>
      <c r="B151" s="182"/>
      <c r="C151" s="13"/>
      <c r="D151" s="183" t="s">
        <v>163</v>
      </c>
      <c r="E151" s="184" t="s">
        <v>1</v>
      </c>
      <c r="F151" s="185" t="s">
        <v>207</v>
      </c>
      <c r="G151" s="13"/>
      <c r="H151" s="186">
        <v>30</v>
      </c>
      <c r="I151" s="187"/>
      <c r="J151" s="13"/>
      <c r="K151" s="13"/>
      <c r="L151" s="182"/>
      <c r="M151" s="188"/>
      <c r="N151" s="189"/>
      <c r="O151" s="189"/>
      <c r="P151" s="189"/>
      <c r="Q151" s="189"/>
      <c r="R151" s="189"/>
      <c r="S151" s="189"/>
      <c r="T151" s="19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4" t="s">
        <v>163</v>
      </c>
      <c r="AU151" s="184" t="s">
        <v>86</v>
      </c>
      <c r="AV151" s="13" t="s">
        <v>86</v>
      </c>
      <c r="AW151" s="13" t="s">
        <v>32</v>
      </c>
      <c r="AX151" s="13" t="s">
        <v>84</v>
      </c>
      <c r="AY151" s="184" t="s">
        <v>122</v>
      </c>
    </row>
    <row r="152" s="2" customFormat="1" ht="21.75" customHeight="1">
      <c r="A152" s="35"/>
      <c r="B152" s="168"/>
      <c r="C152" s="191" t="s">
        <v>208</v>
      </c>
      <c r="D152" s="191" t="s">
        <v>180</v>
      </c>
      <c r="E152" s="192" t="s">
        <v>209</v>
      </c>
      <c r="F152" s="193" t="s">
        <v>210</v>
      </c>
      <c r="G152" s="194" t="s">
        <v>127</v>
      </c>
      <c r="H152" s="195">
        <v>30</v>
      </c>
      <c r="I152" s="196"/>
      <c r="J152" s="197">
        <f>ROUND(I152*H152,2)</f>
        <v>0</v>
      </c>
      <c r="K152" s="193" t="s">
        <v>128</v>
      </c>
      <c r="L152" s="198"/>
      <c r="M152" s="199" t="s">
        <v>1</v>
      </c>
      <c r="N152" s="200" t="s">
        <v>41</v>
      </c>
      <c r="O152" s="74"/>
      <c r="P152" s="178">
        <f>O152*H152</f>
        <v>0</v>
      </c>
      <c r="Q152" s="178">
        <v>0.00052999999999999998</v>
      </c>
      <c r="R152" s="178">
        <f>Q152*H152</f>
        <v>0.015900000000000001</v>
      </c>
      <c r="S152" s="178">
        <v>0</v>
      </c>
      <c r="T152" s="17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0" t="s">
        <v>154</v>
      </c>
      <c r="AT152" s="180" t="s">
        <v>180</v>
      </c>
      <c r="AU152" s="180" t="s">
        <v>86</v>
      </c>
      <c r="AY152" s="16" t="s">
        <v>122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16" t="s">
        <v>84</v>
      </c>
      <c r="BK152" s="181">
        <f>ROUND(I152*H152,2)</f>
        <v>0</v>
      </c>
      <c r="BL152" s="16" t="s">
        <v>129</v>
      </c>
      <c r="BM152" s="180" t="s">
        <v>211</v>
      </c>
    </row>
    <row r="153" s="2" customFormat="1" ht="21.75" customHeight="1">
      <c r="A153" s="35"/>
      <c r="B153" s="168"/>
      <c r="C153" s="169" t="s">
        <v>212</v>
      </c>
      <c r="D153" s="169" t="s">
        <v>124</v>
      </c>
      <c r="E153" s="170" t="s">
        <v>213</v>
      </c>
      <c r="F153" s="171" t="s">
        <v>214</v>
      </c>
      <c r="G153" s="172" t="s">
        <v>127</v>
      </c>
      <c r="H153" s="173">
        <v>80</v>
      </c>
      <c r="I153" s="174"/>
      <c r="J153" s="175">
        <f>ROUND(I153*H153,2)</f>
        <v>0</v>
      </c>
      <c r="K153" s="171" t="s">
        <v>128</v>
      </c>
      <c r="L153" s="36"/>
      <c r="M153" s="176" t="s">
        <v>1</v>
      </c>
      <c r="N153" s="177" t="s">
        <v>41</v>
      </c>
      <c r="O153" s="74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129</v>
      </c>
      <c r="AT153" s="180" t="s">
        <v>124</v>
      </c>
      <c r="AU153" s="180" t="s">
        <v>86</v>
      </c>
      <c r="AY153" s="16" t="s">
        <v>122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16" t="s">
        <v>84</v>
      </c>
      <c r="BK153" s="181">
        <f>ROUND(I153*H153,2)</f>
        <v>0</v>
      </c>
      <c r="BL153" s="16" t="s">
        <v>129</v>
      </c>
      <c r="BM153" s="180" t="s">
        <v>215</v>
      </c>
    </row>
    <row r="154" s="2" customFormat="1" ht="16.5" customHeight="1">
      <c r="A154" s="35"/>
      <c r="B154" s="168"/>
      <c r="C154" s="169" t="s">
        <v>7</v>
      </c>
      <c r="D154" s="169" t="s">
        <v>124</v>
      </c>
      <c r="E154" s="170" t="s">
        <v>216</v>
      </c>
      <c r="F154" s="171" t="s">
        <v>217</v>
      </c>
      <c r="G154" s="172" t="s">
        <v>161</v>
      </c>
      <c r="H154" s="173">
        <v>10</v>
      </c>
      <c r="I154" s="174"/>
      <c r="J154" s="175">
        <f>ROUND(I154*H154,2)</f>
        <v>0</v>
      </c>
      <c r="K154" s="171" t="s">
        <v>128</v>
      </c>
      <c r="L154" s="36"/>
      <c r="M154" s="176" t="s">
        <v>1</v>
      </c>
      <c r="N154" s="177" t="s">
        <v>41</v>
      </c>
      <c r="O154" s="74"/>
      <c r="P154" s="178">
        <f>O154*H154</f>
        <v>0</v>
      </c>
      <c r="Q154" s="178">
        <v>0</v>
      </c>
      <c r="R154" s="178">
        <f>Q154*H154</f>
        <v>0</v>
      </c>
      <c r="S154" s="178">
        <v>0</v>
      </c>
      <c r="T154" s="17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0" t="s">
        <v>129</v>
      </c>
      <c r="AT154" s="180" t="s">
        <v>124</v>
      </c>
      <c r="AU154" s="180" t="s">
        <v>86</v>
      </c>
      <c r="AY154" s="16" t="s">
        <v>122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16" t="s">
        <v>84</v>
      </c>
      <c r="BK154" s="181">
        <f>ROUND(I154*H154,2)</f>
        <v>0</v>
      </c>
      <c r="BL154" s="16" t="s">
        <v>129</v>
      </c>
      <c r="BM154" s="180" t="s">
        <v>218</v>
      </c>
    </row>
    <row r="155" s="13" customFormat="1">
      <c r="A155" s="13"/>
      <c r="B155" s="182"/>
      <c r="C155" s="13"/>
      <c r="D155" s="183" t="s">
        <v>163</v>
      </c>
      <c r="E155" s="13"/>
      <c r="F155" s="185" t="s">
        <v>219</v>
      </c>
      <c r="G155" s="13"/>
      <c r="H155" s="186">
        <v>10</v>
      </c>
      <c r="I155" s="187"/>
      <c r="J155" s="13"/>
      <c r="K155" s="13"/>
      <c r="L155" s="182"/>
      <c r="M155" s="188"/>
      <c r="N155" s="189"/>
      <c r="O155" s="189"/>
      <c r="P155" s="189"/>
      <c r="Q155" s="189"/>
      <c r="R155" s="189"/>
      <c r="S155" s="189"/>
      <c r="T155" s="19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4" t="s">
        <v>163</v>
      </c>
      <c r="AU155" s="184" t="s">
        <v>86</v>
      </c>
      <c r="AV155" s="13" t="s">
        <v>86</v>
      </c>
      <c r="AW155" s="13" t="s">
        <v>3</v>
      </c>
      <c r="AX155" s="13" t="s">
        <v>84</v>
      </c>
      <c r="AY155" s="184" t="s">
        <v>122</v>
      </c>
    </row>
    <row r="156" s="12" customFormat="1" ht="22.8" customHeight="1">
      <c r="A156" s="12"/>
      <c r="B156" s="155"/>
      <c r="C156" s="12"/>
      <c r="D156" s="156" t="s">
        <v>75</v>
      </c>
      <c r="E156" s="166" t="s">
        <v>141</v>
      </c>
      <c r="F156" s="166" t="s">
        <v>220</v>
      </c>
      <c r="G156" s="12"/>
      <c r="H156" s="12"/>
      <c r="I156" s="158"/>
      <c r="J156" s="167">
        <f>BK156</f>
        <v>0</v>
      </c>
      <c r="K156" s="12"/>
      <c r="L156" s="155"/>
      <c r="M156" s="160"/>
      <c r="N156" s="161"/>
      <c r="O156" s="161"/>
      <c r="P156" s="162">
        <f>SUM(P157:P164)</f>
        <v>0</v>
      </c>
      <c r="Q156" s="161"/>
      <c r="R156" s="162">
        <f>SUM(R157:R164)</f>
        <v>87.978849999999994</v>
      </c>
      <c r="S156" s="161"/>
      <c r="T156" s="163">
        <f>SUM(T157:T164)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56" t="s">
        <v>84</v>
      </c>
      <c r="AT156" s="164" t="s">
        <v>75</v>
      </c>
      <c r="AU156" s="164" t="s">
        <v>84</v>
      </c>
      <c r="AY156" s="156" t="s">
        <v>122</v>
      </c>
      <c r="BK156" s="165">
        <f>SUM(BK157:BK164)</f>
        <v>0</v>
      </c>
    </row>
    <row r="157" s="2" customFormat="1" ht="21.75" customHeight="1">
      <c r="A157" s="35"/>
      <c r="B157" s="168"/>
      <c r="C157" s="169" t="s">
        <v>221</v>
      </c>
      <c r="D157" s="169" t="s">
        <v>124</v>
      </c>
      <c r="E157" s="170" t="s">
        <v>222</v>
      </c>
      <c r="F157" s="171" t="s">
        <v>223</v>
      </c>
      <c r="G157" s="172" t="s">
        <v>127</v>
      </c>
      <c r="H157" s="173">
        <v>397</v>
      </c>
      <c r="I157" s="174"/>
      <c r="J157" s="175">
        <f>ROUND(I157*H157,2)</f>
        <v>0</v>
      </c>
      <c r="K157" s="171" t="s">
        <v>128</v>
      </c>
      <c r="L157" s="36"/>
      <c r="M157" s="176" t="s">
        <v>1</v>
      </c>
      <c r="N157" s="177" t="s">
        <v>41</v>
      </c>
      <c r="O157" s="74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129</v>
      </c>
      <c r="AT157" s="180" t="s">
        <v>124</v>
      </c>
      <c r="AU157" s="180" t="s">
        <v>86</v>
      </c>
      <c r="AY157" s="16" t="s">
        <v>122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16" t="s">
        <v>84</v>
      </c>
      <c r="BK157" s="181">
        <f>ROUND(I157*H157,2)</f>
        <v>0</v>
      </c>
      <c r="BL157" s="16" t="s">
        <v>129</v>
      </c>
      <c r="BM157" s="180" t="s">
        <v>224</v>
      </c>
    </row>
    <row r="158" s="13" customFormat="1">
      <c r="A158" s="13"/>
      <c r="B158" s="182"/>
      <c r="C158" s="13"/>
      <c r="D158" s="183" t="s">
        <v>163</v>
      </c>
      <c r="E158" s="184" t="s">
        <v>1</v>
      </c>
      <c r="F158" s="185" t="s">
        <v>225</v>
      </c>
      <c r="G158" s="13"/>
      <c r="H158" s="186">
        <v>397</v>
      </c>
      <c r="I158" s="187"/>
      <c r="J158" s="13"/>
      <c r="K158" s="13"/>
      <c r="L158" s="182"/>
      <c r="M158" s="188"/>
      <c r="N158" s="189"/>
      <c r="O158" s="189"/>
      <c r="P158" s="189"/>
      <c r="Q158" s="189"/>
      <c r="R158" s="189"/>
      <c r="S158" s="189"/>
      <c r="T158" s="19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4" t="s">
        <v>163</v>
      </c>
      <c r="AU158" s="184" t="s">
        <v>86</v>
      </c>
      <c r="AV158" s="13" t="s">
        <v>86</v>
      </c>
      <c r="AW158" s="13" t="s">
        <v>32</v>
      </c>
      <c r="AX158" s="13" t="s">
        <v>84</v>
      </c>
      <c r="AY158" s="184" t="s">
        <v>122</v>
      </c>
    </row>
    <row r="159" s="2" customFormat="1" ht="24.15" customHeight="1">
      <c r="A159" s="35"/>
      <c r="B159" s="168"/>
      <c r="C159" s="169" t="s">
        <v>226</v>
      </c>
      <c r="D159" s="169" t="s">
        <v>124</v>
      </c>
      <c r="E159" s="170" t="s">
        <v>227</v>
      </c>
      <c r="F159" s="171" t="s">
        <v>228</v>
      </c>
      <c r="G159" s="172" t="s">
        <v>127</v>
      </c>
      <c r="H159" s="173">
        <v>12</v>
      </c>
      <c r="I159" s="174"/>
      <c r="J159" s="175">
        <f>ROUND(I159*H159,2)</f>
        <v>0</v>
      </c>
      <c r="K159" s="171" t="s">
        <v>128</v>
      </c>
      <c r="L159" s="36"/>
      <c r="M159" s="176" t="s">
        <v>1</v>
      </c>
      <c r="N159" s="177" t="s">
        <v>41</v>
      </c>
      <c r="O159" s="74"/>
      <c r="P159" s="178">
        <f>O159*H159</f>
        <v>0</v>
      </c>
      <c r="Q159" s="178">
        <v>0.089219999999999994</v>
      </c>
      <c r="R159" s="178">
        <f>Q159*H159</f>
        <v>1.07064</v>
      </c>
      <c r="S159" s="178">
        <v>0</v>
      </c>
      <c r="T159" s="17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0" t="s">
        <v>129</v>
      </c>
      <c r="AT159" s="180" t="s">
        <v>124</v>
      </c>
      <c r="AU159" s="180" t="s">
        <v>86</v>
      </c>
      <c r="AY159" s="16" t="s">
        <v>122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16" t="s">
        <v>84</v>
      </c>
      <c r="BK159" s="181">
        <f>ROUND(I159*H159,2)</f>
        <v>0</v>
      </c>
      <c r="BL159" s="16" t="s">
        <v>129</v>
      </c>
      <c r="BM159" s="180" t="s">
        <v>229</v>
      </c>
    </row>
    <row r="160" s="2" customFormat="1" ht="24.15" customHeight="1">
      <c r="A160" s="35"/>
      <c r="B160" s="168"/>
      <c r="C160" s="191" t="s">
        <v>230</v>
      </c>
      <c r="D160" s="191" t="s">
        <v>180</v>
      </c>
      <c r="E160" s="192" t="s">
        <v>231</v>
      </c>
      <c r="F160" s="193" t="s">
        <v>232</v>
      </c>
      <c r="G160" s="194" t="s">
        <v>127</v>
      </c>
      <c r="H160" s="195">
        <v>12.359999999999999</v>
      </c>
      <c r="I160" s="196"/>
      <c r="J160" s="197">
        <f>ROUND(I160*H160,2)</f>
        <v>0</v>
      </c>
      <c r="K160" s="193" t="s">
        <v>128</v>
      </c>
      <c r="L160" s="198"/>
      <c r="M160" s="199" t="s">
        <v>1</v>
      </c>
      <c r="N160" s="200" t="s">
        <v>41</v>
      </c>
      <c r="O160" s="74"/>
      <c r="P160" s="178">
        <f>O160*H160</f>
        <v>0</v>
      </c>
      <c r="Q160" s="178">
        <v>0.13100000000000001</v>
      </c>
      <c r="R160" s="178">
        <f>Q160*H160</f>
        <v>1.6191599999999999</v>
      </c>
      <c r="S160" s="178">
        <v>0</v>
      </c>
      <c r="T160" s="17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0" t="s">
        <v>154</v>
      </c>
      <c r="AT160" s="180" t="s">
        <v>180</v>
      </c>
      <c r="AU160" s="180" t="s">
        <v>86</v>
      </c>
      <c r="AY160" s="16" t="s">
        <v>122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16" t="s">
        <v>84</v>
      </c>
      <c r="BK160" s="181">
        <f>ROUND(I160*H160,2)</f>
        <v>0</v>
      </c>
      <c r="BL160" s="16" t="s">
        <v>129</v>
      </c>
      <c r="BM160" s="180" t="s">
        <v>233</v>
      </c>
    </row>
    <row r="161" s="13" customFormat="1">
      <c r="A161" s="13"/>
      <c r="B161" s="182"/>
      <c r="C161" s="13"/>
      <c r="D161" s="183" t="s">
        <v>163</v>
      </c>
      <c r="E161" s="13"/>
      <c r="F161" s="185" t="s">
        <v>234</v>
      </c>
      <c r="G161" s="13"/>
      <c r="H161" s="186">
        <v>12.359999999999999</v>
      </c>
      <c r="I161" s="187"/>
      <c r="J161" s="13"/>
      <c r="K161" s="13"/>
      <c r="L161" s="182"/>
      <c r="M161" s="188"/>
      <c r="N161" s="189"/>
      <c r="O161" s="189"/>
      <c r="P161" s="189"/>
      <c r="Q161" s="189"/>
      <c r="R161" s="189"/>
      <c r="S161" s="189"/>
      <c r="T161" s="19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4" t="s">
        <v>163</v>
      </c>
      <c r="AU161" s="184" t="s">
        <v>86</v>
      </c>
      <c r="AV161" s="13" t="s">
        <v>86</v>
      </c>
      <c r="AW161" s="13" t="s">
        <v>3</v>
      </c>
      <c r="AX161" s="13" t="s">
        <v>84</v>
      </c>
      <c r="AY161" s="184" t="s">
        <v>122</v>
      </c>
    </row>
    <row r="162" s="2" customFormat="1" ht="24.15" customHeight="1">
      <c r="A162" s="35"/>
      <c r="B162" s="168"/>
      <c r="C162" s="169" t="s">
        <v>235</v>
      </c>
      <c r="D162" s="169" t="s">
        <v>124</v>
      </c>
      <c r="E162" s="170" t="s">
        <v>236</v>
      </c>
      <c r="F162" s="171" t="s">
        <v>237</v>
      </c>
      <c r="G162" s="172" t="s">
        <v>127</v>
      </c>
      <c r="H162" s="173">
        <v>385</v>
      </c>
      <c r="I162" s="174"/>
      <c r="J162" s="175">
        <f>ROUND(I162*H162,2)</f>
        <v>0</v>
      </c>
      <c r="K162" s="171" t="s">
        <v>128</v>
      </c>
      <c r="L162" s="36"/>
      <c r="M162" s="176" t="s">
        <v>1</v>
      </c>
      <c r="N162" s="177" t="s">
        <v>41</v>
      </c>
      <c r="O162" s="74"/>
      <c r="P162" s="178">
        <f>O162*H162</f>
        <v>0</v>
      </c>
      <c r="Q162" s="178">
        <v>0.089219999999999994</v>
      </c>
      <c r="R162" s="178">
        <f>Q162*H162</f>
        <v>34.349699999999999</v>
      </c>
      <c r="S162" s="178">
        <v>0</v>
      </c>
      <c r="T162" s="17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0" t="s">
        <v>129</v>
      </c>
      <c r="AT162" s="180" t="s">
        <v>124</v>
      </c>
      <c r="AU162" s="180" t="s">
        <v>86</v>
      </c>
      <c r="AY162" s="16" t="s">
        <v>122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16" t="s">
        <v>84</v>
      </c>
      <c r="BK162" s="181">
        <f>ROUND(I162*H162,2)</f>
        <v>0</v>
      </c>
      <c r="BL162" s="16" t="s">
        <v>129</v>
      </c>
      <c r="BM162" s="180" t="s">
        <v>238</v>
      </c>
    </row>
    <row r="163" s="2" customFormat="1" ht="21.75" customHeight="1">
      <c r="A163" s="35"/>
      <c r="B163" s="168"/>
      <c r="C163" s="191" t="s">
        <v>239</v>
      </c>
      <c r="D163" s="191" t="s">
        <v>180</v>
      </c>
      <c r="E163" s="192" t="s">
        <v>240</v>
      </c>
      <c r="F163" s="193" t="s">
        <v>241</v>
      </c>
      <c r="G163" s="194" t="s">
        <v>127</v>
      </c>
      <c r="H163" s="195">
        <v>388.85000000000002</v>
      </c>
      <c r="I163" s="196"/>
      <c r="J163" s="197">
        <f>ROUND(I163*H163,2)</f>
        <v>0</v>
      </c>
      <c r="K163" s="193" t="s">
        <v>128</v>
      </c>
      <c r="L163" s="198"/>
      <c r="M163" s="199" t="s">
        <v>1</v>
      </c>
      <c r="N163" s="200" t="s">
        <v>41</v>
      </c>
      <c r="O163" s="74"/>
      <c r="P163" s="178">
        <f>O163*H163</f>
        <v>0</v>
      </c>
      <c r="Q163" s="178">
        <v>0.13100000000000001</v>
      </c>
      <c r="R163" s="178">
        <f>Q163*H163</f>
        <v>50.939350000000005</v>
      </c>
      <c r="S163" s="178">
        <v>0</v>
      </c>
      <c r="T163" s="17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0" t="s">
        <v>154</v>
      </c>
      <c r="AT163" s="180" t="s">
        <v>180</v>
      </c>
      <c r="AU163" s="180" t="s">
        <v>86</v>
      </c>
      <c r="AY163" s="16" t="s">
        <v>122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16" t="s">
        <v>84</v>
      </c>
      <c r="BK163" s="181">
        <f>ROUND(I163*H163,2)</f>
        <v>0</v>
      </c>
      <c r="BL163" s="16" t="s">
        <v>129</v>
      </c>
      <c r="BM163" s="180" t="s">
        <v>242</v>
      </c>
    </row>
    <row r="164" s="13" customFormat="1">
      <c r="A164" s="13"/>
      <c r="B164" s="182"/>
      <c r="C164" s="13"/>
      <c r="D164" s="183" t="s">
        <v>163</v>
      </c>
      <c r="E164" s="13"/>
      <c r="F164" s="185" t="s">
        <v>243</v>
      </c>
      <c r="G164" s="13"/>
      <c r="H164" s="186">
        <v>388.85000000000002</v>
      </c>
      <c r="I164" s="187"/>
      <c r="J164" s="13"/>
      <c r="K164" s="13"/>
      <c r="L164" s="182"/>
      <c r="M164" s="188"/>
      <c r="N164" s="189"/>
      <c r="O164" s="189"/>
      <c r="P164" s="189"/>
      <c r="Q164" s="189"/>
      <c r="R164" s="189"/>
      <c r="S164" s="189"/>
      <c r="T164" s="19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4" t="s">
        <v>163</v>
      </c>
      <c r="AU164" s="184" t="s">
        <v>86</v>
      </c>
      <c r="AV164" s="13" t="s">
        <v>86</v>
      </c>
      <c r="AW164" s="13" t="s">
        <v>3</v>
      </c>
      <c r="AX164" s="13" t="s">
        <v>84</v>
      </c>
      <c r="AY164" s="184" t="s">
        <v>122</v>
      </c>
    </row>
    <row r="165" s="12" customFormat="1" ht="22.8" customHeight="1">
      <c r="A165" s="12"/>
      <c r="B165" s="155"/>
      <c r="C165" s="12"/>
      <c r="D165" s="156" t="s">
        <v>75</v>
      </c>
      <c r="E165" s="166" t="s">
        <v>145</v>
      </c>
      <c r="F165" s="166" t="s">
        <v>244</v>
      </c>
      <c r="G165" s="12"/>
      <c r="H165" s="12"/>
      <c r="I165" s="158"/>
      <c r="J165" s="167">
        <f>BK165</f>
        <v>0</v>
      </c>
      <c r="K165" s="12"/>
      <c r="L165" s="155"/>
      <c r="M165" s="160"/>
      <c r="N165" s="161"/>
      <c r="O165" s="161"/>
      <c r="P165" s="162">
        <f>P166</f>
        <v>0</v>
      </c>
      <c r="Q165" s="161"/>
      <c r="R165" s="162">
        <f>R166</f>
        <v>0.050600000000000006</v>
      </c>
      <c r="S165" s="161"/>
      <c r="T165" s="163">
        <f>T166</f>
        <v>0.050000000000000003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56" t="s">
        <v>84</v>
      </c>
      <c r="AT165" s="164" t="s">
        <v>75</v>
      </c>
      <c r="AU165" s="164" t="s">
        <v>84</v>
      </c>
      <c r="AY165" s="156" t="s">
        <v>122</v>
      </c>
      <c r="BK165" s="165">
        <f>BK166</f>
        <v>0</v>
      </c>
    </row>
    <row r="166" s="2" customFormat="1" ht="24.15" customHeight="1">
      <c r="A166" s="35"/>
      <c r="B166" s="168"/>
      <c r="C166" s="169" t="s">
        <v>245</v>
      </c>
      <c r="D166" s="169" t="s">
        <v>124</v>
      </c>
      <c r="E166" s="170" t="s">
        <v>246</v>
      </c>
      <c r="F166" s="171" t="s">
        <v>247</v>
      </c>
      <c r="G166" s="172" t="s">
        <v>127</v>
      </c>
      <c r="H166" s="173">
        <v>10</v>
      </c>
      <c r="I166" s="174"/>
      <c r="J166" s="175">
        <f>ROUND(I166*H166,2)</f>
        <v>0</v>
      </c>
      <c r="K166" s="171" t="s">
        <v>128</v>
      </c>
      <c r="L166" s="36"/>
      <c r="M166" s="176" t="s">
        <v>1</v>
      </c>
      <c r="N166" s="177" t="s">
        <v>41</v>
      </c>
      <c r="O166" s="74"/>
      <c r="P166" s="178">
        <f>O166*H166</f>
        <v>0</v>
      </c>
      <c r="Q166" s="178">
        <v>0.0050600000000000003</v>
      </c>
      <c r="R166" s="178">
        <f>Q166*H166</f>
        <v>0.050600000000000006</v>
      </c>
      <c r="S166" s="178">
        <v>0.0050000000000000001</v>
      </c>
      <c r="T166" s="179">
        <f>S166*H166</f>
        <v>0.050000000000000003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0" t="s">
        <v>129</v>
      </c>
      <c r="AT166" s="180" t="s">
        <v>124</v>
      </c>
      <c r="AU166" s="180" t="s">
        <v>86</v>
      </c>
      <c r="AY166" s="16" t="s">
        <v>122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16" t="s">
        <v>84</v>
      </c>
      <c r="BK166" s="181">
        <f>ROUND(I166*H166,2)</f>
        <v>0</v>
      </c>
      <c r="BL166" s="16" t="s">
        <v>129</v>
      </c>
      <c r="BM166" s="180" t="s">
        <v>248</v>
      </c>
    </row>
    <row r="167" s="12" customFormat="1" ht="22.8" customHeight="1">
      <c r="A167" s="12"/>
      <c r="B167" s="155"/>
      <c r="C167" s="12"/>
      <c r="D167" s="156" t="s">
        <v>75</v>
      </c>
      <c r="E167" s="166" t="s">
        <v>154</v>
      </c>
      <c r="F167" s="166" t="s">
        <v>249</v>
      </c>
      <c r="G167" s="12"/>
      <c r="H167" s="12"/>
      <c r="I167" s="158"/>
      <c r="J167" s="167">
        <f>BK167</f>
        <v>0</v>
      </c>
      <c r="K167" s="12"/>
      <c r="L167" s="155"/>
      <c r="M167" s="160"/>
      <c r="N167" s="161"/>
      <c r="O167" s="161"/>
      <c r="P167" s="162">
        <f>P168</f>
        <v>0</v>
      </c>
      <c r="Q167" s="161"/>
      <c r="R167" s="162">
        <f>R168</f>
        <v>0.42080000000000001</v>
      </c>
      <c r="S167" s="161"/>
      <c r="T167" s="163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56" t="s">
        <v>84</v>
      </c>
      <c r="AT167" s="164" t="s">
        <v>75</v>
      </c>
      <c r="AU167" s="164" t="s">
        <v>84</v>
      </c>
      <c r="AY167" s="156" t="s">
        <v>122</v>
      </c>
      <c r="BK167" s="165">
        <f>BK168</f>
        <v>0</v>
      </c>
    </row>
    <row r="168" s="2" customFormat="1" ht="24.15" customHeight="1">
      <c r="A168" s="35"/>
      <c r="B168" s="168"/>
      <c r="C168" s="169" t="s">
        <v>250</v>
      </c>
      <c r="D168" s="169" t="s">
        <v>124</v>
      </c>
      <c r="E168" s="170" t="s">
        <v>251</v>
      </c>
      <c r="F168" s="171" t="s">
        <v>252</v>
      </c>
      <c r="G168" s="172" t="s">
        <v>253</v>
      </c>
      <c r="H168" s="173">
        <v>1</v>
      </c>
      <c r="I168" s="174"/>
      <c r="J168" s="175">
        <f>ROUND(I168*H168,2)</f>
        <v>0</v>
      </c>
      <c r="K168" s="171" t="s">
        <v>128</v>
      </c>
      <c r="L168" s="36"/>
      <c r="M168" s="176" t="s">
        <v>1</v>
      </c>
      <c r="N168" s="177" t="s">
        <v>41</v>
      </c>
      <c r="O168" s="74"/>
      <c r="P168" s="178">
        <f>O168*H168</f>
        <v>0</v>
      </c>
      <c r="Q168" s="178">
        <v>0.42080000000000001</v>
      </c>
      <c r="R168" s="178">
        <f>Q168*H168</f>
        <v>0.42080000000000001</v>
      </c>
      <c r="S168" s="178">
        <v>0</v>
      </c>
      <c r="T168" s="17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129</v>
      </c>
      <c r="AT168" s="180" t="s">
        <v>124</v>
      </c>
      <c r="AU168" s="180" t="s">
        <v>86</v>
      </c>
      <c r="AY168" s="16" t="s">
        <v>122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16" t="s">
        <v>84</v>
      </c>
      <c r="BK168" s="181">
        <f>ROUND(I168*H168,2)</f>
        <v>0</v>
      </c>
      <c r="BL168" s="16" t="s">
        <v>129</v>
      </c>
      <c r="BM168" s="180" t="s">
        <v>254</v>
      </c>
    </row>
    <row r="169" s="12" customFormat="1" ht="22.8" customHeight="1">
      <c r="A169" s="12"/>
      <c r="B169" s="155"/>
      <c r="C169" s="12"/>
      <c r="D169" s="156" t="s">
        <v>75</v>
      </c>
      <c r="E169" s="166" t="s">
        <v>158</v>
      </c>
      <c r="F169" s="166" t="s">
        <v>255</v>
      </c>
      <c r="G169" s="12"/>
      <c r="H169" s="12"/>
      <c r="I169" s="158"/>
      <c r="J169" s="167">
        <f>BK169</f>
        <v>0</v>
      </c>
      <c r="K169" s="12"/>
      <c r="L169" s="155"/>
      <c r="M169" s="160"/>
      <c r="N169" s="161"/>
      <c r="O169" s="161"/>
      <c r="P169" s="162">
        <f>SUM(P170:P175)</f>
        <v>0</v>
      </c>
      <c r="Q169" s="161"/>
      <c r="R169" s="162">
        <f>SUM(R170:R175)</f>
        <v>53.220299999999995</v>
      </c>
      <c r="S169" s="161"/>
      <c r="T169" s="163">
        <f>SUM(T170:T175)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6" t="s">
        <v>84</v>
      </c>
      <c r="AT169" s="164" t="s">
        <v>75</v>
      </c>
      <c r="AU169" s="164" t="s">
        <v>84</v>
      </c>
      <c r="AY169" s="156" t="s">
        <v>122</v>
      </c>
      <c r="BK169" s="165">
        <f>SUM(BK170:BK175)</f>
        <v>0</v>
      </c>
    </row>
    <row r="170" s="2" customFormat="1" ht="24.15" customHeight="1">
      <c r="A170" s="35"/>
      <c r="B170" s="168"/>
      <c r="C170" s="169" t="s">
        <v>256</v>
      </c>
      <c r="D170" s="169" t="s">
        <v>124</v>
      </c>
      <c r="E170" s="170" t="s">
        <v>257</v>
      </c>
      <c r="F170" s="171" t="s">
        <v>258</v>
      </c>
      <c r="G170" s="172" t="s">
        <v>152</v>
      </c>
      <c r="H170" s="173">
        <v>5</v>
      </c>
      <c r="I170" s="174"/>
      <c r="J170" s="175">
        <f>ROUND(I170*H170,2)</f>
        <v>0</v>
      </c>
      <c r="K170" s="171" t="s">
        <v>128</v>
      </c>
      <c r="L170" s="36"/>
      <c r="M170" s="176" t="s">
        <v>1</v>
      </c>
      <c r="N170" s="177" t="s">
        <v>41</v>
      </c>
      <c r="O170" s="74"/>
      <c r="P170" s="178">
        <f>O170*H170</f>
        <v>0</v>
      </c>
      <c r="Q170" s="178">
        <v>0.0035400000000000002</v>
      </c>
      <c r="R170" s="178">
        <f>Q170*H170</f>
        <v>0.0177</v>
      </c>
      <c r="S170" s="178">
        <v>0</v>
      </c>
      <c r="T170" s="17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0" t="s">
        <v>129</v>
      </c>
      <c r="AT170" s="180" t="s">
        <v>124</v>
      </c>
      <c r="AU170" s="180" t="s">
        <v>86</v>
      </c>
      <c r="AY170" s="16" t="s">
        <v>122</v>
      </c>
      <c r="BE170" s="181">
        <f>IF(N170="základní",J170,0)</f>
        <v>0</v>
      </c>
      <c r="BF170" s="181">
        <f>IF(N170="snížená",J170,0)</f>
        <v>0</v>
      </c>
      <c r="BG170" s="181">
        <f>IF(N170="zákl. přenesená",J170,0)</f>
        <v>0</v>
      </c>
      <c r="BH170" s="181">
        <f>IF(N170="sníž. přenesená",J170,0)</f>
        <v>0</v>
      </c>
      <c r="BI170" s="181">
        <f>IF(N170="nulová",J170,0)</f>
        <v>0</v>
      </c>
      <c r="BJ170" s="16" t="s">
        <v>84</v>
      </c>
      <c r="BK170" s="181">
        <f>ROUND(I170*H170,2)</f>
        <v>0</v>
      </c>
      <c r="BL170" s="16" t="s">
        <v>129</v>
      </c>
      <c r="BM170" s="180" t="s">
        <v>259</v>
      </c>
    </row>
    <row r="171" s="2" customFormat="1" ht="33" customHeight="1">
      <c r="A171" s="35"/>
      <c r="B171" s="168"/>
      <c r="C171" s="169" t="s">
        <v>260</v>
      </c>
      <c r="D171" s="169" t="s">
        <v>124</v>
      </c>
      <c r="E171" s="170" t="s">
        <v>261</v>
      </c>
      <c r="F171" s="171" t="s">
        <v>262</v>
      </c>
      <c r="G171" s="172" t="s">
        <v>152</v>
      </c>
      <c r="H171" s="173">
        <v>320</v>
      </c>
      <c r="I171" s="174"/>
      <c r="J171" s="175">
        <f>ROUND(I171*H171,2)</f>
        <v>0</v>
      </c>
      <c r="K171" s="171" t="s">
        <v>128</v>
      </c>
      <c r="L171" s="36"/>
      <c r="M171" s="176" t="s">
        <v>1</v>
      </c>
      <c r="N171" s="177" t="s">
        <v>41</v>
      </c>
      <c r="O171" s="74"/>
      <c r="P171" s="178">
        <f>O171*H171</f>
        <v>0</v>
      </c>
      <c r="Q171" s="178">
        <v>0.1295</v>
      </c>
      <c r="R171" s="178">
        <f>Q171*H171</f>
        <v>41.439999999999998</v>
      </c>
      <c r="S171" s="178">
        <v>0</v>
      </c>
      <c r="T171" s="17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0" t="s">
        <v>129</v>
      </c>
      <c r="AT171" s="180" t="s">
        <v>124</v>
      </c>
      <c r="AU171" s="180" t="s">
        <v>86</v>
      </c>
      <c r="AY171" s="16" t="s">
        <v>122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16" t="s">
        <v>84</v>
      </c>
      <c r="BK171" s="181">
        <f>ROUND(I171*H171,2)</f>
        <v>0</v>
      </c>
      <c r="BL171" s="16" t="s">
        <v>129</v>
      </c>
      <c r="BM171" s="180" t="s">
        <v>263</v>
      </c>
    </row>
    <row r="172" s="2" customFormat="1" ht="16.5" customHeight="1">
      <c r="A172" s="35"/>
      <c r="B172" s="168"/>
      <c r="C172" s="191" t="s">
        <v>264</v>
      </c>
      <c r="D172" s="191" t="s">
        <v>180</v>
      </c>
      <c r="E172" s="192" t="s">
        <v>265</v>
      </c>
      <c r="F172" s="193" t="s">
        <v>266</v>
      </c>
      <c r="G172" s="194" t="s">
        <v>152</v>
      </c>
      <c r="H172" s="195">
        <v>326.39999999999998</v>
      </c>
      <c r="I172" s="196"/>
      <c r="J172" s="197">
        <f>ROUND(I172*H172,2)</f>
        <v>0</v>
      </c>
      <c r="K172" s="193" t="s">
        <v>128</v>
      </c>
      <c r="L172" s="198"/>
      <c r="M172" s="199" t="s">
        <v>1</v>
      </c>
      <c r="N172" s="200" t="s">
        <v>41</v>
      </c>
      <c r="O172" s="74"/>
      <c r="P172" s="178">
        <f>O172*H172</f>
        <v>0</v>
      </c>
      <c r="Q172" s="178">
        <v>0.035999999999999997</v>
      </c>
      <c r="R172" s="178">
        <f>Q172*H172</f>
        <v>11.750399999999999</v>
      </c>
      <c r="S172" s="178">
        <v>0</v>
      </c>
      <c r="T172" s="17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0" t="s">
        <v>154</v>
      </c>
      <c r="AT172" s="180" t="s">
        <v>180</v>
      </c>
      <c r="AU172" s="180" t="s">
        <v>86</v>
      </c>
      <c r="AY172" s="16" t="s">
        <v>122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16" t="s">
        <v>84</v>
      </c>
      <c r="BK172" s="181">
        <f>ROUND(I172*H172,2)</f>
        <v>0</v>
      </c>
      <c r="BL172" s="16" t="s">
        <v>129</v>
      </c>
      <c r="BM172" s="180" t="s">
        <v>267</v>
      </c>
    </row>
    <row r="173" s="13" customFormat="1">
      <c r="A173" s="13"/>
      <c r="B173" s="182"/>
      <c r="C173" s="13"/>
      <c r="D173" s="183" t="s">
        <v>163</v>
      </c>
      <c r="E173" s="13"/>
      <c r="F173" s="185" t="s">
        <v>268</v>
      </c>
      <c r="G173" s="13"/>
      <c r="H173" s="186">
        <v>326.39999999999998</v>
      </c>
      <c r="I173" s="187"/>
      <c r="J173" s="13"/>
      <c r="K173" s="13"/>
      <c r="L173" s="182"/>
      <c r="M173" s="188"/>
      <c r="N173" s="189"/>
      <c r="O173" s="189"/>
      <c r="P173" s="189"/>
      <c r="Q173" s="189"/>
      <c r="R173" s="189"/>
      <c r="S173" s="189"/>
      <c r="T173" s="19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4" t="s">
        <v>163</v>
      </c>
      <c r="AU173" s="184" t="s">
        <v>86</v>
      </c>
      <c r="AV173" s="13" t="s">
        <v>86</v>
      </c>
      <c r="AW173" s="13" t="s">
        <v>3</v>
      </c>
      <c r="AX173" s="13" t="s">
        <v>84</v>
      </c>
      <c r="AY173" s="184" t="s">
        <v>122</v>
      </c>
    </row>
    <row r="174" s="2" customFormat="1" ht="33" customHeight="1">
      <c r="A174" s="35"/>
      <c r="B174" s="168"/>
      <c r="C174" s="169" t="s">
        <v>269</v>
      </c>
      <c r="D174" s="169" t="s">
        <v>124</v>
      </c>
      <c r="E174" s="170" t="s">
        <v>270</v>
      </c>
      <c r="F174" s="171" t="s">
        <v>271</v>
      </c>
      <c r="G174" s="172" t="s">
        <v>152</v>
      </c>
      <c r="H174" s="173">
        <v>20</v>
      </c>
      <c r="I174" s="174"/>
      <c r="J174" s="175">
        <f>ROUND(I174*H174,2)</f>
        <v>0</v>
      </c>
      <c r="K174" s="171" t="s">
        <v>128</v>
      </c>
      <c r="L174" s="36"/>
      <c r="M174" s="176" t="s">
        <v>1</v>
      </c>
      <c r="N174" s="177" t="s">
        <v>41</v>
      </c>
      <c r="O174" s="74"/>
      <c r="P174" s="178">
        <f>O174*H174</f>
        <v>0</v>
      </c>
      <c r="Q174" s="178">
        <v>0.00060999999999999997</v>
      </c>
      <c r="R174" s="178">
        <f>Q174*H174</f>
        <v>0.012199999999999999</v>
      </c>
      <c r="S174" s="178">
        <v>0</v>
      </c>
      <c r="T174" s="17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0" t="s">
        <v>129</v>
      </c>
      <c r="AT174" s="180" t="s">
        <v>124</v>
      </c>
      <c r="AU174" s="180" t="s">
        <v>86</v>
      </c>
      <c r="AY174" s="16" t="s">
        <v>122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16" t="s">
        <v>84</v>
      </c>
      <c r="BK174" s="181">
        <f>ROUND(I174*H174,2)</f>
        <v>0</v>
      </c>
      <c r="BL174" s="16" t="s">
        <v>129</v>
      </c>
      <c r="BM174" s="180" t="s">
        <v>272</v>
      </c>
    </row>
    <row r="175" s="2" customFormat="1" ht="16.5" customHeight="1">
      <c r="A175" s="35"/>
      <c r="B175" s="168"/>
      <c r="C175" s="169" t="s">
        <v>273</v>
      </c>
      <c r="D175" s="169" t="s">
        <v>124</v>
      </c>
      <c r="E175" s="170" t="s">
        <v>274</v>
      </c>
      <c r="F175" s="171" t="s">
        <v>275</v>
      </c>
      <c r="G175" s="172" t="s">
        <v>152</v>
      </c>
      <c r="H175" s="173">
        <v>20</v>
      </c>
      <c r="I175" s="174"/>
      <c r="J175" s="175">
        <f>ROUND(I175*H175,2)</f>
        <v>0</v>
      </c>
      <c r="K175" s="171" t="s">
        <v>128</v>
      </c>
      <c r="L175" s="36"/>
      <c r="M175" s="176" t="s">
        <v>1</v>
      </c>
      <c r="N175" s="177" t="s">
        <v>41</v>
      </c>
      <c r="O175" s="74"/>
      <c r="P175" s="178">
        <f>O175*H175</f>
        <v>0</v>
      </c>
      <c r="Q175" s="178">
        <v>0</v>
      </c>
      <c r="R175" s="178">
        <f>Q175*H175</f>
        <v>0</v>
      </c>
      <c r="S175" s="178">
        <v>0</v>
      </c>
      <c r="T175" s="17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0" t="s">
        <v>129</v>
      </c>
      <c r="AT175" s="180" t="s">
        <v>124</v>
      </c>
      <c r="AU175" s="180" t="s">
        <v>86</v>
      </c>
      <c r="AY175" s="16" t="s">
        <v>122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16" t="s">
        <v>84</v>
      </c>
      <c r="BK175" s="181">
        <f>ROUND(I175*H175,2)</f>
        <v>0</v>
      </c>
      <c r="BL175" s="16" t="s">
        <v>129</v>
      </c>
      <c r="BM175" s="180" t="s">
        <v>276</v>
      </c>
    </row>
    <row r="176" s="12" customFormat="1" ht="22.8" customHeight="1">
      <c r="A176" s="12"/>
      <c r="B176" s="155"/>
      <c r="C176" s="12"/>
      <c r="D176" s="156" t="s">
        <v>75</v>
      </c>
      <c r="E176" s="166" t="s">
        <v>277</v>
      </c>
      <c r="F176" s="166" t="s">
        <v>278</v>
      </c>
      <c r="G176" s="12"/>
      <c r="H176" s="12"/>
      <c r="I176" s="158"/>
      <c r="J176" s="167">
        <f>BK176</f>
        <v>0</v>
      </c>
      <c r="K176" s="12"/>
      <c r="L176" s="155"/>
      <c r="M176" s="160"/>
      <c r="N176" s="161"/>
      <c r="O176" s="161"/>
      <c r="P176" s="162">
        <f>SUM(P177:P188)</f>
        <v>0</v>
      </c>
      <c r="Q176" s="161"/>
      <c r="R176" s="162">
        <f>SUM(R177:R188)</f>
        <v>0</v>
      </c>
      <c r="S176" s="161"/>
      <c r="T176" s="163">
        <f>SUM(T177:T188)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56" t="s">
        <v>84</v>
      </c>
      <c r="AT176" s="164" t="s">
        <v>75</v>
      </c>
      <c r="AU176" s="164" t="s">
        <v>84</v>
      </c>
      <c r="AY176" s="156" t="s">
        <v>122</v>
      </c>
      <c r="BK176" s="165">
        <f>SUM(BK177:BK188)</f>
        <v>0</v>
      </c>
    </row>
    <row r="177" s="2" customFormat="1" ht="21.75" customHeight="1">
      <c r="A177" s="35"/>
      <c r="B177" s="168"/>
      <c r="C177" s="169" t="s">
        <v>279</v>
      </c>
      <c r="D177" s="169" t="s">
        <v>124</v>
      </c>
      <c r="E177" s="170" t="s">
        <v>280</v>
      </c>
      <c r="F177" s="171" t="s">
        <v>281</v>
      </c>
      <c r="G177" s="172" t="s">
        <v>168</v>
      </c>
      <c r="H177" s="173">
        <v>317.13999999999999</v>
      </c>
      <c r="I177" s="174"/>
      <c r="J177" s="175">
        <f>ROUND(I177*H177,2)</f>
        <v>0</v>
      </c>
      <c r="K177" s="171" t="s">
        <v>128</v>
      </c>
      <c r="L177" s="36"/>
      <c r="M177" s="176" t="s">
        <v>1</v>
      </c>
      <c r="N177" s="177" t="s">
        <v>41</v>
      </c>
      <c r="O177" s="74"/>
      <c r="P177" s="178">
        <f>O177*H177</f>
        <v>0</v>
      </c>
      <c r="Q177" s="178">
        <v>0</v>
      </c>
      <c r="R177" s="178">
        <f>Q177*H177</f>
        <v>0</v>
      </c>
      <c r="S177" s="178">
        <v>0</v>
      </c>
      <c r="T177" s="17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0" t="s">
        <v>129</v>
      </c>
      <c r="AT177" s="180" t="s">
        <v>124</v>
      </c>
      <c r="AU177" s="180" t="s">
        <v>86</v>
      </c>
      <c r="AY177" s="16" t="s">
        <v>122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16" t="s">
        <v>84</v>
      </c>
      <c r="BK177" s="181">
        <f>ROUND(I177*H177,2)</f>
        <v>0</v>
      </c>
      <c r="BL177" s="16" t="s">
        <v>129</v>
      </c>
      <c r="BM177" s="180" t="s">
        <v>282</v>
      </c>
    </row>
    <row r="178" s="2" customFormat="1" ht="24.15" customHeight="1">
      <c r="A178" s="35"/>
      <c r="B178" s="168"/>
      <c r="C178" s="169" t="s">
        <v>283</v>
      </c>
      <c r="D178" s="169" t="s">
        <v>124</v>
      </c>
      <c r="E178" s="170" t="s">
        <v>284</v>
      </c>
      <c r="F178" s="171" t="s">
        <v>285</v>
      </c>
      <c r="G178" s="172" t="s">
        <v>168</v>
      </c>
      <c r="H178" s="173">
        <v>2854.2600000000002</v>
      </c>
      <c r="I178" s="174"/>
      <c r="J178" s="175">
        <f>ROUND(I178*H178,2)</f>
        <v>0</v>
      </c>
      <c r="K178" s="171" t="s">
        <v>128</v>
      </c>
      <c r="L178" s="36"/>
      <c r="M178" s="176" t="s">
        <v>1</v>
      </c>
      <c r="N178" s="177" t="s">
        <v>41</v>
      </c>
      <c r="O178" s="74"/>
      <c r="P178" s="178">
        <f>O178*H178</f>
        <v>0</v>
      </c>
      <c r="Q178" s="178">
        <v>0</v>
      </c>
      <c r="R178" s="178">
        <f>Q178*H178</f>
        <v>0</v>
      </c>
      <c r="S178" s="178">
        <v>0</v>
      </c>
      <c r="T178" s="17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0" t="s">
        <v>129</v>
      </c>
      <c r="AT178" s="180" t="s">
        <v>124</v>
      </c>
      <c r="AU178" s="180" t="s">
        <v>86</v>
      </c>
      <c r="AY178" s="16" t="s">
        <v>122</v>
      </c>
      <c r="BE178" s="181">
        <f>IF(N178="základní",J178,0)</f>
        <v>0</v>
      </c>
      <c r="BF178" s="181">
        <f>IF(N178="snížená",J178,0)</f>
        <v>0</v>
      </c>
      <c r="BG178" s="181">
        <f>IF(N178="zákl. přenesená",J178,0)</f>
        <v>0</v>
      </c>
      <c r="BH178" s="181">
        <f>IF(N178="sníž. přenesená",J178,0)</f>
        <v>0</v>
      </c>
      <c r="BI178" s="181">
        <f>IF(N178="nulová",J178,0)</f>
        <v>0</v>
      </c>
      <c r="BJ178" s="16" t="s">
        <v>84</v>
      </c>
      <c r="BK178" s="181">
        <f>ROUND(I178*H178,2)</f>
        <v>0</v>
      </c>
      <c r="BL178" s="16" t="s">
        <v>129</v>
      </c>
      <c r="BM178" s="180" t="s">
        <v>286</v>
      </c>
    </row>
    <row r="179" s="13" customFormat="1">
      <c r="A179" s="13"/>
      <c r="B179" s="182"/>
      <c r="C179" s="13"/>
      <c r="D179" s="183" t="s">
        <v>163</v>
      </c>
      <c r="E179" s="13"/>
      <c r="F179" s="185" t="s">
        <v>287</v>
      </c>
      <c r="G179" s="13"/>
      <c r="H179" s="186">
        <v>2854.2600000000002</v>
      </c>
      <c r="I179" s="187"/>
      <c r="J179" s="13"/>
      <c r="K179" s="13"/>
      <c r="L179" s="182"/>
      <c r="M179" s="188"/>
      <c r="N179" s="189"/>
      <c r="O179" s="189"/>
      <c r="P179" s="189"/>
      <c r="Q179" s="189"/>
      <c r="R179" s="189"/>
      <c r="S179" s="189"/>
      <c r="T179" s="19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84" t="s">
        <v>163</v>
      </c>
      <c r="AU179" s="184" t="s">
        <v>86</v>
      </c>
      <c r="AV179" s="13" t="s">
        <v>86</v>
      </c>
      <c r="AW179" s="13" t="s">
        <v>3</v>
      </c>
      <c r="AX179" s="13" t="s">
        <v>84</v>
      </c>
      <c r="AY179" s="184" t="s">
        <v>122</v>
      </c>
    </row>
    <row r="180" s="2" customFormat="1" ht="24.15" customHeight="1">
      <c r="A180" s="35"/>
      <c r="B180" s="168"/>
      <c r="C180" s="169" t="s">
        <v>288</v>
      </c>
      <c r="D180" s="169" t="s">
        <v>124</v>
      </c>
      <c r="E180" s="170" t="s">
        <v>289</v>
      </c>
      <c r="F180" s="171" t="s">
        <v>290</v>
      </c>
      <c r="G180" s="172" t="s">
        <v>168</v>
      </c>
      <c r="H180" s="173">
        <v>317.13999999999999</v>
      </c>
      <c r="I180" s="174"/>
      <c r="J180" s="175">
        <f>ROUND(I180*H180,2)</f>
        <v>0</v>
      </c>
      <c r="K180" s="171" t="s">
        <v>128</v>
      </c>
      <c r="L180" s="36"/>
      <c r="M180" s="176" t="s">
        <v>1</v>
      </c>
      <c r="N180" s="177" t="s">
        <v>41</v>
      </c>
      <c r="O180" s="74"/>
      <c r="P180" s="178">
        <f>O180*H180</f>
        <v>0</v>
      </c>
      <c r="Q180" s="178">
        <v>0</v>
      </c>
      <c r="R180" s="178">
        <f>Q180*H180</f>
        <v>0</v>
      </c>
      <c r="S180" s="178">
        <v>0</v>
      </c>
      <c r="T180" s="17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0" t="s">
        <v>129</v>
      </c>
      <c r="AT180" s="180" t="s">
        <v>124</v>
      </c>
      <c r="AU180" s="180" t="s">
        <v>86</v>
      </c>
      <c r="AY180" s="16" t="s">
        <v>122</v>
      </c>
      <c r="BE180" s="181">
        <f>IF(N180="základní",J180,0)</f>
        <v>0</v>
      </c>
      <c r="BF180" s="181">
        <f>IF(N180="snížená",J180,0)</f>
        <v>0</v>
      </c>
      <c r="BG180" s="181">
        <f>IF(N180="zákl. přenesená",J180,0)</f>
        <v>0</v>
      </c>
      <c r="BH180" s="181">
        <f>IF(N180="sníž. přenesená",J180,0)</f>
        <v>0</v>
      </c>
      <c r="BI180" s="181">
        <f>IF(N180="nulová",J180,0)</f>
        <v>0</v>
      </c>
      <c r="BJ180" s="16" t="s">
        <v>84</v>
      </c>
      <c r="BK180" s="181">
        <f>ROUND(I180*H180,2)</f>
        <v>0</v>
      </c>
      <c r="BL180" s="16" t="s">
        <v>129</v>
      </c>
      <c r="BM180" s="180" t="s">
        <v>291</v>
      </c>
    </row>
    <row r="181" s="2" customFormat="1" ht="37.8" customHeight="1">
      <c r="A181" s="35"/>
      <c r="B181" s="168"/>
      <c r="C181" s="169" t="s">
        <v>292</v>
      </c>
      <c r="D181" s="169" t="s">
        <v>124</v>
      </c>
      <c r="E181" s="170" t="s">
        <v>293</v>
      </c>
      <c r="F181" s="171" t="s">
        <v>294</v>
      </c>
      <c r="G181" s="172" t="s">
        <v>168</v>
      </c>
      <c r="H181" s="173">
        <v>166.40000000000001</v>
      </c>
      <c r="I181" s="174"/>
      <c r="J181" s="175">
        <f>ROUND(I181*H181,2)</f>
        <v>0</v>
      </c>
      <c r="K181" s="171" t="s">
        <v>128</v>
      </c>
      <c r="L181" s="36"/>
      <c r="M181" s="176" t="s">
        <v>1</v>
      </c>
      <c r="N181" s="177" t="s">
        <v>41</v>
      </c>
      <c r="O181" s="74"/>
      <c r="P181" s="178">
        <f>O181*H181</f>
        <v>0</v>
      </c>
      <c r="Q181" s="178">
        <v>0</v>
      </c>
      <c r="R181" s="178">
        <f>Q181*H181</f>
        <v>0</v>
      </c>
      <c r="S181" s="178">
        <v>0</v>
      </c>
      <c r="T181" s="17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0" t="s">
        <v>129</v>
      </c>
      <c r="AT181" s="180" t="s">
        <v>124</v>
      </c>
      <c r="AU181" s="180" t="s">
        <v>86</v>
      </c>
      <c r="AY181" s="16" t="s">
        <v>122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16" t="s">
        <v>84</v>
      </c>
      <c r="BK181" s="181">
        <f>ROUND(I181*H181,2)</f>
        <v>0</v>
      </c>
      <c r="BL181" s="16" t="s">
        <v>129</v>
      </c>
      <c r="BM181" s="180" t="s">
        <v>295</v>
      </c>
    </row>
    <row r="182" s="13" customFormat="1">
      <c r="A182" s="13"/>
      <c r="B182" s="182"/>
      <c r="C182" s="13"/>
      <c r="D182" s="183" t="s">
        <v>163</v>
      </c>
      <c r="E182" s="184" t="s">
        <v>1</v>
      </c>
      <c r="F182" s="185" t="s">
        <v>296</v>
      </c>
      <c r="G182" s="13"/>
      <c r="H182" s="186">
        <v>166.40000000000001</v>
      </c>
      <c r="I182" s="187"/>
      <c r="J182" s="13"/>
      <c r="K182" s="13"/>
      <c r="L182" s="182"/>
      <c r="M182" s="188"/>
      <c r="N182" s="189"/>
      <c r="O182" s="189"/>
      <c r="P182" s="189"/>
      <c r="Q182" s="189"/>
      <c r="R182" s="189"/>
      <c r="S182" s="189"/>
      <c r="T182" s="19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4" t="s">
        <v>163</v>
      </c>
      <c r="AU182" s="184" t="s">
        <v>86</v>
      </c>
      <c r="AV182" s="13" t="s">
        <v>86</v>
      </c>
      <c r="AW182" s="13" t="s">
        <v>32</v>
      </c>
      <c r="AX182" s="13" t="s">
        <v>84</v>
      </c>
      <c r="AY182" s="184" t="s">
        <v>122</v>
      </c>
    </row>
    <row r="183" s="2" customFormat="1" ht="44.25" customHeight="1">
      <c r="A183" s="35"/>
      <c r="B183" s="168"/>
      <c r="C183" s="169" t="s">
        <v>297</v>
      </c>
      <c r="D183" s="169" t="s">
        <v>124</v>
      </c>
      <c r="E183" s="170" t="s">
        <v>298</v>
      </c>
      <c r="F183" s="171" t="s">
        <v>299</v>
      </c>
      <c r="G183" s="172" t="s">
        <v>168</v>
      </c>
      <c r="H183" s="173">
        <v>114.7</v>
      </c>
      <c r="I183" s="174"/>
      <c r="J183" s="175">
        <f>ROUND(I183*H183,2)</f>
        <v>0</v>
      </c>
      <c r="K183" s="171" t="s">
        <v>128</v>
      </c>
      <c r="L183" s="36"/>
      <c r="M183" s="176" t="s">
        <v>1</v>
      </c>
      <c r="N183" s="177" t="s">
        <v>41</v>
      </c>
      <c r="O183" s="74"/>
      <c r="P183" s="178">
        <f>O183*H183</f>
        <v>0</v>
      </c>
      <c r="Q183" s="178">
        <v>0</v>
      </c>
      <c r="R183" s="178">
        <f>Q183*H183</f>
        <v>0</v>
      </c>
      <c r="S183" s="178">
        <v>0</v>
      </c>
      <c r="T183" s="179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0" t="s">
        <v>129</v>
      </c>
      <c r="AT183" s="180" t="s">
        <v>124</v>
      </c>
      <c r="AU183" s="180" t="s">
        <v>86</v>
      </c>
      <c r="AY183" s="16" t="s">
        <v>122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16" t="s">
        <v>84</v>
      </c>
      <c r="BK183" s="181">
        <f>ROUND(I183*H183,2)</f>
        <v>0</v>
      </c>
      <c r="BL183" s="16" t="s">
        <v>129</v>
      </c>
      <c r="BM183" s="180" t="s">
        <v>300</v>
      </c>
    </row>
    <row r="184" s="13" customFormat="1">
      <c r="A184" s="13"/>
      <c r="B184" s="182"/>
      <c r="C184" s="13"/>
      <c r="D184" s="183" t="s">
        <v>163</v>
      </c>
      <c r="E184" s="184" t="s">
        <v>1</v>
      </c>
      <c r="F184" s="185" t="s">
        <v>301</v>
      </c>
      <c r="G184" s="13"/>
      <c r="H184" s="186">
        <v>114.7</v>
      </c>
      <c r="I184" s="187"/>
      <c r="J184" s="13"/>
      <c r="K184" s="13"/>
      <c r="L184" s="182"/>
      <c r="M184" s="188"/>
      <c r="N184" s="189"/>
      <c r="O184" s="189"/>
      <c r="P184" s="189"/>
      <c r="Q184" s="189"/>
      <c r="R184" s="189"/>
      <c r="S184" s="189"/>
      <c r="T184" s="19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4" t="s">
        <v>163</v>
      </c>
      <c r="AU184" s="184" t="s">
        <v>86</v>
      </c>
      <c r="AV184" s="13" t="s">
        <v>86</v>
      </c>
      <c r="AW184" s="13" t="s">
        <v>32</v>
      </c>
      <c r="AX184" s="13" t="s">
        <v>84</v>
      </c>
      <c r="AY184" s="184" t="s">
        <v>122</v>
      </c>
    </row>
    <row r="185" s="2" customFormat="1" ht="44.25" customHeight="1">
      <c r="A185" s="35"/>
      <c r="B185" s="168"/>
      <c r="C185" s="169" t="s">
        <v>302</v>
      </c>
      <c r="D185" s="169" t="s">
        <v>124</v>
      </c>
      <c r="E185" s="170" t="s">
        <v>303</v>
      </c>
      <c r="F185" s="171" t="s">
        <v>304</v>
      </c>
      <c r="G185" s="172" t="s">
        <v>168</v>
      </c>
      <c r="H185" s="173">
        <v>35.770000000000003</v>
      </c>
      <c r="I185" s="174"/>
      <c r="J185" s="175">
        <f>ROUND(I185*H185,2)</f>
        <v>0</v>
      </c>
      <c r="K185" s="171" t="s">
        <v>128</v>
      </c>
      <c r="L185" s="36"/>
      <c r="M185" s="176" t="s">
        <v>1</v>
      </c>
      <c r="N185" s="177" t="s">
        <v>41</v>
      </c>
      <c r="O185" s="74"/>
      <c r="P185" s="178">
        <f>O185*H185</f>
        <v>0</v>
      </c>
      <c r="Q185" s="178">
        <v>0</v>
      </c>
      <c r="R185" s="178">
        <f>Q185*H185</f>
        <v>0</v>
      </c>
      <c r="S185" s="178">
        <v>0</v>
      </c>
      <c r="T185" s="17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0" t="s">
        <v>129</v>
      </c>
      <c r="AT185" s="180" t="s">
        <v>124</v>
      </c>
      <c r="AU185" s="180" t="s">
        <v>86</v>
      </c>
      <c r="AY185" s="16" t="s">
        <v>122</v>
      </c>
      <c r="BE185" s="181">
        <f>IF(N185="základní",J185,0)</f>
        <v>0</v>
      </c>
      <c r="BF185" s="181">
        <f>IF(N185="snížená",J185,0)</f>
        <v>0</v>
      </c>
      <c r="BG185" s="181">
        <f>IF(N185="zákl. přenesená",J185,0)</f>
        <v>0</v>
      </c>
      <c r="BH185" s="181">
        <f>IF(N185="sníž. přenesená",J185,0)</f>
        <v>0</v>
      </c>
      <c r="BI185" s="181">
        <f>IF(N185="nulová",J185,0)</f>
        <v>0</v>
      </c>
      <c r="BJ185" s="16" t="s">
        <v>84</v>
      </c>
      <c r="BK185" s="181">
        <f>ROUND(I185*H185,2)</f>
        <v>0</v>
      </c>
      <c r="BL185" s="16" t="s">
        <v>129</v>
      </c>
      <c r="BM185" s="180" t="s">
        <v>305</v>
      </c>
    </row>
    <row r="186" s="13" customFormat="1">
      <c r="A186" s="13"/>
      <c r="B186" s="182"/>
      <c r="C186" s="13"/>
      <c r="D186" s="183" t="s">
        <v>163</v>
      </c>
      <c r="E186" s="184" t="s">
        <v>1</v>
      </c>
      <c r="F186" s="185" t="s">
        <v>306</v>
      </c>
      <c r="G186" s="13"/>
      <c r="H186" s="186">
        <v>35.770000000000003</v>
      </c>
      <c r="I186" s="187"/>
      <c r="J186" s="13"/>
      <c r="K186" s="13"/>
      <c r="L186" s="182"/>
      <c r="M186" s="188"/>
      <c r="N186" s="189"/>
      <c r="O186" s="189"/>
      <c r="P186" s="189"/>
      <c r="Q186" s="189"/>
      <c r="R186" s="189"/>
      <c r="S186" s="189"/>
      <c r="T186" s="19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4" t="s">
        <v>163</v>
      </c>
      <c r="AU186" s="184" t="s">
        <v>86</v>
      </c>
      <c r="AV186" s="13" t="s">
        <v>86</v>
      </c>
      <c r="AW186" s="13" t="s">
        <v>32</v>
      </c>
      <c r="AX186" s="13" t="s">
        <v>84</v>
      </c>
      <c r="AY186" s="184" t="s">
        <v>122</v>
      </c>
    </row>
    <row r="187" s="2" customFormat="1" ht="37.8" customHeight="1">
      <c r="A187" s="35"/>
      <c r="B187" s="168"/>
      <c r="C187" s="169" t="s">
        <v>307</v>
      </c>
      <c r="D187" s="169" t="s">
        <v>124</v>
      </c>
      <c r="E187" s="170" t="s">
        <v>308</v>
      </c>
      <c r="F187" s="171" t="s">
        <v>309</v>
      </c>
      <c r="G187" s="172" t="s">
        <v>168</v>
      </c>
      <c r="H187" s="173">
        <v>0.27000000000000002</v>
      </c>
      <c r="I187" s="174"/>
      <c r="J187" s="175">
        <f>ROUND(I187*H187,2)</f>
        <v>0</v>
      </c>
      <c r="K187" s="171" t="s">
        <v>128</v>
      </c>
      <c r="L187" s="36"/>
      <c r="M187" s="176" t="s">
        <v>1</v>
      </c>
      <c r="N187" s="177" t="s">
        <v>41</v>
      </c>
      <c r="O187" s="74"/>
      <c r="P187" s="178">
        <f>O187*H187</f>
        <v>0</v>
      </c>
      <c r="Q187" s="178">
        <v>0</v>
      </c>
      <c r="R187" s="178">
        <f>Q187*H187</f>
        <v>0</v>
      </c>
      <c r="S187" s="178">
        <v>0</v>
      </c>
      <c r="T187" s="179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0" t="s">
        <v>129</v>
      </c>
      <c r="AT187" s="180" t="s">
        <v>124</v>
      </c>
      <c r="AU187" s="180" t="s">
        <v>86</v>
      </c>
      <c r="AY187" s="16" t="s">
        <v>122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16" t="s">
        <v>84</v>
      </c>
      <c r="BK187" s="181">
        <f>ROUND(I187*H187,2)</f>
        <v>0</v>
      </c>
      <c r="BL187" s="16" t="s">
        <v>129</v>
      </c>
      <c r="BM187" s="180" t="s">
        <v>310</v>
      </c>
    </row>
    <row r="188" s="13" customFormat="1">
      <c r="A188" s="13"/>
      <c r="B188" s="182"/>
      <c r="C188" s="13"/>
      <c r="D188" s="183" t="s">
        <v>163</v>
      </c>
      <c r="E188" s="184" t="s">
        <v>1</v>
      </c>
      <c r="F188" s="185" t="s">
        <v>311</v>
      </c>
      <c r="G188" s="13"/>
      <c r="H188" s="186">
        <v>0.27000000000000002</v>
      </c>
      <c r="I188" s="187"/>
      <c r="J188" s="13"/>
      <c r="K188" s="13"/>
      <c r="L188" s="182"/>
      <c r="M188" s="188"/>
      <c r="N188" s="189"/>
      <c r="O188" s="189"/>
      <c r="P188" s="189"/>
      <c r="Q188" s="189"/>
      <c r="R188" s="189"/>
      <c r="S188" s="189"/>
      <c r="T188" s="19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4" t="s">
        <v>163</v>
      </c>
      <c r="AU188" s="184" t="s">
        <v>86</v>
      </c>
      <c r="AV188" s="13" t="s">
        <v>86</v>
      </c>
      <c r="AW188" s="13" t="s">
        <v>32</v>
      </c>
      <c r="AX188" s="13" t="s">
        <v>84</v>
      </c>
      <c r="AY188" s="184" t="s">
        <v>122</v>
      </c>
    </row>
    <row r="189" s="12" customFormat="1" ht="22.8" customHeight="1">
      <c r="A189" s="12"/>
      <c r="B189" s="155"/>
      <c r="C189" s="12"/>
      <c r="D189" s="156" t="s">
        <v>75</v>
      </c>
      <c r="E189" s="166" t="s">
        <v>312</v>
      </c>
      <c r="F189" s="166" t="s">
        <v>313</v>
      </c>
      <c r="G189" s="12"/>
      <c r="H189" s="12"/>
      <c r="I189" s="158"/>
      <c r="J189" s="167">
        <f>BK189</f>
        <v>0</v>
      </c>
      <c r="K189" s="12"/>
      <c r="L189" s="155"/>
      <c r="M189" s="160"/>
      <c r="N189" s="161"/>
      <c r="O189" s="161"/>
      <c r="P189" s="162">
        <f>P190</f>
        <v>0</v>
      </c>
      <c r="Q189" s="161"/>
      <c r="R189" s="162">
        <f>R190</f>
        <v>0</v>
      </c>
      <c r="S189" s="161"/>
      <c r="T189" s="163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56" t="s">
        <v>84</v>
      </c>
      <c r="AT189" s="164" t="s">
        <v>75</v>
      </c>
      <c r="AU189" s="164" t="s">
        <v>84</v>
      </c>
      <c r="AY189" s="156" t="s">
        <v>122</v>
      </c>
      <c r="BK189" s="165">
        <f>BK190</f>
        <v>0</v>
      </c>
    </row>
    <row r="190" s="2" customFormat="1" ht="24.15" customHeight="1">
      <c r="A190" s="35"/>
      <c r="B190" s="168"/>
      <c r="C190" s="169" t="s">
        <v>314</v>
      </c>
      <c r="D190" s="169" t="s">
        <v>124</v>
      </c>
      <c r="E190" s="170" t="s">
        <v>315</v>
      </c>
      <c r="F190" s="171" t="s">
        <v>316</v>
      </c>
      <c r="G190" s="172" t="s">
        <v>168</v>
      </c>
      <c r="H190" s="173">
        <v>176.02600000000001</v>
      </c>
      <c r="I190" s="174"/>
      <c r="J190" s="175">
        <f>ROUND(I190*H190,2)</f>
        <v>0</v>
      </c>
      <c r="K190" s="171" t="s">
        <v>128</v>
      </c>
      <c r="L190" s="36"/>
      <c r="M190" s="201" t="s">
        <v>1</v>
      </c>
      <c r="N190" s="202" t="s">
        <v>41</v>
      </c>
      <c r="O190" s="203"/>
      <c r="P190" s="204">
        <f>O190*H190</f>
        <v>0</v>
      </c>
      <c r="Q190" s="204">
        <v>0</v>
      </c>
      <c r="R190" s="204">
        <f>Q190*H190</f>
        <v>0</v>
      </c>
      <c r="S190" s="204">
        <v>0</v>
      </c>
      <c r="T190" s="20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0" t="s">
        <v>129</v>
      </c>
      <c r="AT190" s="180" t="s">
        <v>124</v>
      </c>
      <c r="AU190" s="180" t="s">
        <v>86</v>
      </c>
      <c r="AY190" s="16" t="s">
        <v>122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16" t="s">
        <v>84</v>
      </c>
      <c r="BK190" s="181">
        <f>ROUND(I190*H190,2)</f>
        <v>0</v>
      </c>
      <c r="BL190" s="16" t="s">
        <v>129</v>
      </c>
      <c r="BM190" s="180" t="s">
        <v>317</v>
      </c>
    </row>
    <row r="191" s="2" customFormat="1" ht="6.96" customHeight="1">
      <c r="A191" s="35"/>
      <c r="B191" s="57"/>
      <c r="C191" s="58"/>
      <c r="D191" s="58"/>
      <c r="E191" s="58"/>
      <c r="F191" s="58"/>
      <c r="G191" s="58"/>
      <c r="H191" s="58"/>
      <c r="I191" s="58"/>
      <c r="J191" s="58"/>
      <c r="K191" s="58"/>
      <c r="L191" s="36"/>
      <c r="M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</row>
  </sheetData>
  <autoFilter ref="C123:K19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="1" customFormat="1" ht="24.96" customHeight="1">
      <c r="B4" s="19"/>
      <c r="D4" s="20" t="s">
        <v>91</v>
      </c>
      <c r="L4" s="19"/>
      <c r="M4" s="117" t="s">
        <v>10</v>
      </c>
      <c r="AT4" s="16" t="s">
        <v>3</v>
      </c>
    </row>
    <row r="5" s="1" customFormat="1" ht="6.96" customHeight="1">
      <c r="B5" s="19"/>
      <c r="L5" s="19"/>
    </row>
    <row r="6" s="1" customFormat="1" ht="12" customHeight="1">
      <c r="B6" s="19"/>
      <c r="D6" s="29" t="s">
        <v>16</v>
      </c>
      <c r="L6" s="19"/>
    </row>
    <row r="7" s="1" customFormat="1" ht="16.5" customHeight="1">
      <c r="B7" s="19"/>
      <c r="E7" s="118" t="str">
        <f>'Rekapitulace stavby'!K6</f>
        <v>Oprava chodníku podél ul. Mladoboleslavská</v>
      </c>
      <c r="F7" s="29"/>
      <c r="G7" s="29"/>
      <c r="H7" s="29"/>
      <c r="L7" s="19"/>
    </row>
    <row r="8" s="2" customFormat="1" ht="12" customHeight="1">
      <c r="A8" s="35"/>
      <c r="B8" s="36"/>
      <c r="C8" s="35"/>
      <c r="D8" s="29" t="s">
        <v>92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36"/>
      <c r="C9" s="35"/>
      <c r="D9" s="35"/>
      <c r="E9" s="64" t="s">
        <v>318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14. 1. 2022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36"/>
      <c r="C15" s="35"/>
      <c r="D15" s="35"/>
      <c r="E15" s="24" t="s">
        <v>26</v>
      </c>
      <c r="F15" s="35"/>
      <c r="G15" s="35"/>
      <c r="H15" s="35"/>
      <c r="I15" s="29" t="s">
        <v>27</v>
      </c>
      <c r="J15" s="2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36"/>
      <c r="C17" s="35"/>
      <c r="D17" s="29" t="s">
        <v>28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27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36"/>
      <c r="C20" s="35"/>
      <c r="D20" s="29" t="s">
        <v>30</v>
      </c>
      <c r="E20" s="35"/>
      <c r="F20" s="35"/>
      <c r="G20" s="35"/>
      <c r="H20" s="35"/>
      <c r="I20" s="29" t="s">
        <v>25</v>
      </c>
      <c r="J20" s="2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36"/>
      <c r="C21" s="35"/>
      <c r="D21" s="35"/>
      <c r="E21" s="24" t="s">
        <v>31</v>
      </c>
      <c r="F21" s="35"/>
      <c r="G21" s="35"/>
      <c r="H21" s="35"/>
      <c r="I21" s="29" t="s">
        <v>27</v>
      </c>
      <c r="J21" s="2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36"/>
      <c r="C23" s="35"/>
      <c r="D23" s="29" t="s">
        <v>33</v>
      </c>
      <c r="E23" s="35"/>
      <c r="F23" s="35"/>
      <c r="G23" s="35"/>
      <c r="H23" s="35"/>
      <c r="I23" s="29" t="s">
        <v>25</v>
      </c>
      <c r="J23" s="2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36"/>
      <c r="C24" s="35"/>
      <c r="D24" s="35"/>
      <c r="E24" s="24" t="s">
        <v>34</v>
      </c>
      <c r="F24" s="35"/>
      <c r="G24" s="35"/>
      <c r="H24" s="35"/>
      <c r="I24" s="29" t="s">
        <v>27</v>
      </c>
      <c r="J24" s="2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36"/>
      <c r="C26" s="35"/>
      <c r="D26" s="29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="2" customFormat="1" ht="6.96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36"/>
      <c r="C30" s="35"/>
      <c r="D30" s="122" t="s">
        <v>36</v>
      </c>
      <c r="E30" s="35"/>
      <c r="F30" s="35"/>
      <c r="G30" s="35"/>
      <c r="H30" s="35"/>
      <c r="I30" s="35"/>
      <c r="J30" s="93">
        <f>ROUND(J121,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36"/>
      <c r="C32" s="35"/>
      <c r="D32" s="35"/>
      <c r="E32" s="35"/>
      <c r="F32" s="40" t="s">
        <v>38</v>
      </c>
      <c r="G32" s="35"/>
      <c r="H32" s="35"/>
      <c r="I32" s="40" t="s">
        <v>37</v>
      </c>
      <c r="J32" s="40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36"/>
      <c r="C33" s="35"/>
      <c r="D33" s="123" t="s">
        <v>40</v>
      </c>
      <c r="E33" s="29" t="s">
        <v>41</v>
      </c>
      <c r="F33" s="124">
        <f>ROUND((SUM(BE121:BE134)),  2)</f>
        <v>0</v>
      </c>
      <c r="G33" s="35"/>
      <c r="H33" s="35"/>
      <c r="I33" s="125">
        <v>0.20999999999999999</v>
      </c>
      <c r="J33" s="124">
        <f>ROUND(((SUM(BE121:BE134))*I33),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36"/>
      <c r="C34" s="35"/>
      <c r="D34" s="35"/>
      <c r="E34" s="29" t="s">
        <v>42</v>
      </c>
      <c r="F34" s="124">
        <f>ROUND((SUM(BF121:BF134)),  2)</f>
        <v>0</v>
      </c>
      <c r="G34" s="35"/>
      <c r="H34" s="35"/>
      <c r="I34" s="125">
        <v>0.14999999999999999</v>
      </c>
      <c r="J34" s="124">
        <f>ROUND(((SUM(BF121:BF134))*I34),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36"/>
      <c r="C35" s="35"/>
      <c r="D35" s="35"/>
      <c r="E35" s="29" t="s">
        <v>43</v>
      </c>
      <c r="F35" s="124">
        <f>ROUND((SUM(BG121:BG134)),  2)</f>
        <v>0</v>
      </c>
      <c r="G35" s="35"/>
      <c r="H35" s="35"/>
      <c r="I35" s="125">
        <v>0.20999999999999999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36"/>
      <c r="C36" s="35"/>
      <c r="D36" s="35"/>
      <c r="E36" s="29" t="s">
        <v>44</v>
      </c>
      <c r="F36" s="124">
        <f>ROUND((SUM(BH121:BH134)),  2)</f>
        <v>0</v>
      </c>
      <c r="G36" s="35"/>
      <c r="H36" s="35"/>
      <c r="I36" s="125">
        <v>0.14999999999999999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36"/>
      <c r="C37" s="35"/>
      <c r="D37" s="35"/>
      <c r="E37" s="29" t="s">
        <v>45</v>
      </c>
      <c r="F37" s="124">
        <f>ROUND((SUM(BI121:BI134)),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36"/>
      <c r="C39" s="126"/>
      <c r="D39" s="127" t="s">
        <v>46</v>
      </c>
      <c r="E39" s="78"/>
      <c r="F39" s="78"/>
      <c r="G39" s="128" t="s">
        <v>47</v>
      </c>
      <c r="H39" s="129" t="s">
        <v>48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5"/>
      <c r="B61" s="36"/>
      <c r="C61" s="35"/>
      <c r="D61" s="55" t="s">
        <v>51</v>
      </c>
      <c r="E61" s="38"/>
      <c r="F61" s="132" t="s">
        <v>52</v>
      </c>
      <c r="G61" s="55" t="s">
        <v>51</v>
      </c>
      <c r="H61" s="38"/>
      <c r="I61" s="38"/>
      <c r="J61" s="133" t="s">
        <v>52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5"/>
      <c r="B65" s="36"/>
      <c r="C65" s="35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5"/>
      <c r="B76" s="36"/>
      <c r="C76" s="35"/>
      <c r="D76" s="55" t="s">
        <v>51</v>
      </c>
      <c r="E76" s="38"/>
      <c r="F76" s="132" t="s">
        <v>52</v>
      </c>
      <c r="G76" s="55" t="s">
        <v>51</v>
      </c>
      <c r="H76" s="38"/>
      <c r="I76" s="38"/>
      <c r="J76" s="133" t="s">
        <v>52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94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5"/>
      <c r="D85" s="35"/>
      <c r="E85" s="118" t="str">
        <f>E7</f>
        <v>Oprava chodníku podél ul. Mladoboleslavská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92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5"/>
      <c r="D87" s="35"/>
      <c r="E87" s="64" t="str">
        <f>E9</f>
        <v>VRN - Vedlejší a ostatní rozpočtové náklady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5"/>
      <c r="E89" s="35"/>
      <c r="F89" s="24" t="str">
        <f>F12</f>
        <v>Praha - Vinoř</v>
      </c>
      <c r="G89" s="35"/>
      <c r="H89" s="35"/>
      <c r="I89" s="29" t="s">
        <v>22</v>
      </c>
      <c r="J89" s="66" t="str">
        <f>IF(J12="","",J12)</f>
        <v>14. 1. 2022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25.65" customHeight="1">
      <c r="A91" s="35"/>
      <c r="B91" s="36"/>
      <c r="C91" s="29" t="s">
        <v>24</v>
      </c>
      <c r="D91" s="35"/>
      <c r="E91" s="35"/>
      <c r="F91" s="24" t="str">
        <f>E15</f>
        <v>Úřad městské části Praha Vinoř</v>
      </c>
      <c r="G91" s="35"/>
      <c r="H91" s="35"/>
      <c r="I91" s="29" t="s">
        <v>30</v>
      </c>
      <c r="J91" s="33" t="str">
        <f>E21</f>
        <v>Ing. Daniel Polič, PH.D.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5"/>
      <c r="E92" s="35"/>
      <c r="F92" s="24" t="str">
        <f>IF(E18="","",E18)</f>
        <v>Vyplň údaj</v>
      </c>
      <c r="G92" s="35"/>
      <c r="H92" s="35"/>
      <c r="I92" s="29" t="s">
        <v>33</v>
      </c>
      <c r="J92" s="33" t="str">
        <f>E24</f>
        <v>Jitka Heřmanová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34" t="s">
        <v>95</v>
      </c>
      <c r="D94" s="126"/>
      <c r="E94" s="126"/>
      <c r="F94" s="126"/>
      <c r="G94" s="126"/>
      <c r="H94" s="126"/>
      <c r="I94" s="126"/>
      <c r="J94" s="135" t="s">
        <v>96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36" t="s">
        <v>97</v>
      </c>
      <c r="D96" s="35"/>
      <c r="E96" s="35"/>
      <c r="F96" s="35"/>
      <c r="G96" s="35"/>
      <c r="H96" s="35"/>
      <c r="I96" s="35"/>
      <c r="J96" s="93">
        <f>J121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98</v>
      </c>
    </row>
    <row r="97" s="9" customFormat="1" ht="24.96" customHeight="1">
      <c r="A97" s="9"/>
      <c r="B97" s="137"/>
      <c r="C97" s="9"/>
      <c r="D97" s="138" t="s">
        <v>319</v>
      </c>
      <c r="E97" s="139"/>
      <c r="F97" s="139"/>
      <c r="G97" s="139"/>
      <c r="H97" s="139"/>
      <c r="I97" s="139"/>
      <c r="J97" s="140">
        <f>J122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1"/>
      <c r="C98" s="10"/>
      <c r="D98" s="142" t="s">
        <v>320</v>
      </c>
      <c r="E98" s="143"/>
      <c r="F98" s="143"/>
      <c r="G98" s="143"/>
      <c r="H98" s="143"/>
      <c r="I98" s="143"/>
      <c r="J98" s="144">
        <f>J123</f>
        <v>0</v>
      </c>
      <c r="K98" s="10"/>
      <c r="L98" s="14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1"/>
      <c r="C99" s="10"/>
      <c r="D99" s="142" t="s">
        <v>321</v>
      </c>
      <c r="E99" s="143"/>
      <c r="F99" s="143"/>
      <c r="G99" s="143"/>
      <c r="H99" s="143"/>
      <c r="I99" s="143"/>
      <c r="J99" s="144">
        <f>J128</f>
        <v>0</v>
      </c>
      <c r="K99" s="10"/>
      <c r="L99" s="14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1"/>
      <c r="C100" s="10"/>
      <c r="D100" s="142" t="s">
        <v>322</v>
      </c>
      <c r="E100" s="143"/>
      <c r="F100" s="143"/>
      <c r="G100" s="143"/>
      <c r="H100" s="143"/>
      <c r="I100" s="143"/>
      <c r="J100" s="144">
        <f>J131</f>
        <v>0</v>
      </c>
      <c r="K100" s="10"/>
      <c r="L100" s="14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1"/>
      <c r="C101" s="10"/>
      <c r="D101" s="142" t="s">
        <v>323</v>
      </c>
      <c r="E101" s="143"/>
      <c r="F101" s="143"/>
      <c r="G101" s="143"/>
      <c r="H101" s="143"/>
      <c r="I101" s="143"/>
      <c r="J101" s="144">
        <f>J133</f>
        <v>0</v>
      </c>
      <c r="K101" s="10"/>
      <c r="L101" s="14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5"/>
      <c r="B102" s="36"/>
      <c r="C102" s="35"/>
      <c r="D102" s="35"/>
      <c r="E102" s="35"/>
      <c r="F102" s="35"/>
      <c r="G102" s="35"/>
      <c r="H102" s="35"/>
      <c r="I102" s="35"/>
      <c r="J102" s="35"/>
      <c r="K102" s="35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="2" customFormat="1" ht="6.96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="2" customFormat="1" ht="6.96" customHeight="1">
      <c r="A107" s="35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24.96" customHeight="1">
      <c r="A108" s="35"/>
      <c r="B108" s="36"/>
      <c r="C108" s="20" t="s">
        <v>107</v>
      </c>
      <c r="D108" s="35"/>
      <c r="E108" s="35"/>
      <c r="F108" s="35"/>
      <c r="G108" s="35"/>
      <c r="H108" s="35"/>
      <c r="I108" s="35"/>
      <c r="J108" s="35"/>
      <c r="K108" s="35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36"/>
      <c r="C109" s="35"/>
      <c r="D109" s="35"/>
      <c r="E109" s="35"/>
      <c r="F109" s="35"/>
      <c r="G109" s="35"/>
      <c r="H109" s="35"/>
      <c r="I109" s="35"/>
      <c r="J109" s="35"/>
      <c r="K109" s="35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16</v>
      </c>
      <c r="D110" s="35"/>
      <c r="E110" s="35"/>
      <c r="F110" s="35"/>
      <c r="G110" s="35"/>
      <c r="H110" s="35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6.5" customHeight="1">
      <c r="A111" s="35"/>
      <c r="B111" s="36"/>
      <c r="C111" s="35"/>
      <c r="D111" s="35"/>
      <c r="E111" s="118" t="str">
        <f>E7</f>
        <v>Oprava chodníku podél ul. Mladoboleslavská</v>
      </c>
      <c r="F111" s="29"/>
      <c r="G111" s="29"/>
      <c r="H111" s="29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92</v>
      </c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5"/>
      <c r="D113" s="35"/>
      <c r="E113" s="64" t="str">
        <f>E9</f>
        <v>VRN - Vedlejší a ostatní rozpočtové náklady</v>
      </c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5"/>
      <c r="D114" s="35"/>
      <c r="E114" s="35"/>
      <c r="F114" s="35"/>
      <c r="G114" s="35"/>
      <c r="H114" s="35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20</v>
      </c>
      <c r="D115" s="35"/>
      <c r="E115" s="35"/>
      <c r="F115" s="24" t="str">
        <f>F12</f>
        <v>Praha - Vinoř</v>
      </c>
      <c r="G115" s="35"/>
      <c r="H115" s="35"/>
      <c r="I115" s="29" t="s">
        <v>22</v>
      </c>
      <c r="J115" s="66" t="str">
        <f>IF(J12="","",J12)</f>
        <v>14. 1. 2022</v>
      </c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5"/>
      <c r="D116" s="35"/>
      <c r="E116" s="35"/>
      <c r="F116" s="35"/>
      <c r="G116" s="35"/>
      <c r="H116" s="35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5.65" customHeight="1">
      <c r="A117" s="35"/>
      <c r="B117" s="36"/>
      <c r="C117" s="29" t="s">
        <v>24</v>
      </c>
      <c r="D117" s="35"/>
      <c r="E117" s="35"/>
      <c r="F117" s="24" t="str">
        <f>E15</f>
        <v>Úřad městské části Praha Vinoř</v>
      </c>
      <c r="G117" s="35"/>
      <c r="H117" s="35"/>
      <c r="I117" s="29" t="s">
        <v>30</v>
      </c>
      <c r="J117" s="33" t="str">
        <f>E21</f>
        <v>Ing. Daniel Polič, PH.D.</v>
      </c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28</v>
      </c>
      <c r="D118" s="35"/>
      <c r="E118" s="35"/>
      <c r="F118" s="24" t="str">
        <f>IF(E18="","",E18)</f>
        <v>Vyplň údaj</v>
      </c>
      <c r="G118" s="35"/>
      <c r="H118" s="35"/>
      <c r="I118" s="29" t="s">
        <v>33</v>
      </c>
      <c r="J118" s="33" t="str">
        <f>E24</f>
        <v>Jitka Heřmanová</v>
      </c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0.32" customHeight="1">
      <c r="A119" s="35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1" customFormat="1" ht="29.28" customHeight="1">
      <c r="A120" s="145"/>
      <c r="B120" s="146"/>
      <c r="C120" s="147" t="s">
        <v>108</v>
      </c>
      <c r="D120" s="148" t="s">
        <v>61</v>
      </c>
      <c r="E120" s="148" t="s">
        <v>57</v>
      </c>
      <c r="F120" s="148" t="s">
        <v>58</v>
      </c>
      <c r="G120" s="148" t="s">
        <v>109</v>
      </c>
      <c r="H120" s="148" t="s">
        <v>110</v>
      </c>
      <c r="I120" s="148" t="s">
        <v>111</v>
      </c>
      <c r="J120" s="148" t="s">
        <v>96</v>
      </c>
      <c r="K120" s="149" t="s">
        <v>112</v>
      </c>
      <c r="L120" s="150"/>
      <c r="M120" s="83" t="s">
        <v>1</v>
      </c>
      <c r="N120" s="84" t="s">
        <v>40</v>
      </c>
      <c r="O120" s="84" t="s">
        <v>113</v>
      </c>
      <c r="P120" s="84" t="s">
        <v>114</v>
      </c>
      <c r="Q120" s="84" t="s">
        <v>115</v>
      </c>
      <c r="R120" s="84" t="s">
        <v>116</v>
      </c>
      <c r="S120" s="84" t="s">
        <v>117</v>
      </c>
      <c r="T120" s="85" t="s">
        <v>118</v>
      </c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</row>
    <row r="121" s="2" customFormat="1" ht="22.8" customHeight="1">
      <c r="A121" s="35"/>
      <c r="B121" s="36"/>
      <c r="C121" s="90" t="s">
        <v>119</v>
      </c>
      <c r="D121" s="35"/>
      <c r="E121" s="35"/>
      <c r="F121" s="35"/>
      <c r="G121" s="35"/>
      <c r="H121" s="35"/>
      <c r="I121" s="35"/>
      <c r="J121" s="151">
        <f>BK121</f>
        <v>0</v>
      </c>
      <c r="K121" s="35"/>
      <c r="L121" s="36"/>
      <c r="M121" s="86"/>
      <c r="N121" s="70"/>
      <c r="O121" s="87"/>
      <c r="P121" s="152">
        <f>P122</f>
        <v>0</v>
      </c>
      <c r="Q121" s="87"/>
      <c r="R121" s="152">
        <f>R122</f>
        <v>0</v>
      </c>
      <c r="S121" s="87"/>
      <c r="T121" s="153">
        <f>T122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6" t="s">
        <v>75</v>
      </c>
      <c r="AU121" s="16" t="s">
        <v>98</v>
      </c>
      <c r="BK121" s="154">
        <f>BK122</f>
        <v>0</v>
      </c>
    </row>
    <row r="122" s="12" customFormat="1" ht="25.92" customHeight="1">
      <c r="A122" s="12"/>
      <c r="B122" s="155"/>
      <c r="C122" s="12"/>
      <c r="D122" s="156" t="s">
        <v>75</v>
      </c>
      <c r="E122" s="157" t="s">
        <v>87</v>
      </c>
      <c r="F122" s="157" t="s">
        <v>324</v>
      </c>
      <c r="G122" s="12"/>
      <c r="H122" s="12"/>
      <c r="I122" s="158"/>
      <c r="J122" s="159">
        <f>BK122</f>
        <v>0</v>
      </c>
      <c r="K122" s="12"/>
      <c r="L122" s="155"/>
      <c r="M122" s="160"/>
      <c r="N122" s="161"/>
      <c r="O122" s="161"/>
      <c r="P122" s="162">
        <f>P123+P128+P131+P133</f>
        <v>0</v>
      </c>
      <c r="Q122" s="161"/>
      <c r="R122" s="162">
        <f>R123+R128+R131+R133</f>
        <v>0</v>
      </c>
      <c r="S122" s="161"/>
      <c r="T122" s="163">
        <f>T123+T128+T131+T133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6" t="s">
        <v>141</v>
      </c>
      <c r="AT122" s="164" t="s">
        <v>75</v>
      </c>
      <c r="AU122" s="164" t="s">
        <v>76</v>
      </c>
      <c r="AY122" s="156" t="s">
        <v>122</v>
      </c>
      <c r="BK122" s="165">
        <f>BK123+BK128+BK131+BK133</f>
        <v>0</v>
      </c>
    </row>
    <row r="123" s="12" customFormat="1" ht="22.8" customHeight="1">
      <c r="A123" s="12"/>
      <c r="B123" s="155"/>
      <c r="C123" s="12"/>
      <c r="D123" s="156" t="s">
        <v>75</v>
      </c>
      <c r="E123" s="166" t="s">
        <v>325</v>
      </c>
      <c r="F123" s="166" t="s">
        <v>326</v>
      </c>
      <c r="G123" s="12"/>
      <c r="H123" s="12"/>
      <c r="I123" s="158"/>
      <c r="J123" s="167">
        <f>BK123</f>
        <v>0</v>
      </c>
      <c r="K123" s="12"/>
      <c r="L123" s="155"/>
      <c r="M123" s="160"/>
      <c r="N123" s="161"/>
      <c r="O123" s="161"/>
      <c r="P123" s="162">
        <f>SUM(P124:P127)</f>
        <v>0</v>
      </c>
      <c r="Q123" s="161"/>
      <c r="R123" s="162">
        <f>SUM(R124:R127)</f>
        <v>0</v>
      </c>
      <c r="S123" s="161"/>
      <c r="T123" s="163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6" t="s">
        <v>141</v>
      </c>
      <c r="AT123" s="164" t="s">
        <v>75</v>
      </c>
      <c r="AU123" s="164" t="s">
        <v>84</v>
      </c>
      <c r="AY123" s="156" t="s">
        <v>122</v>
      </c>
      <c r="BK123" s="165">
        <f>SUM(BK124:BK127)</f>
        <v>0</v>
      </c>
    </row>
    <row r="124" s="2" customFormat="1" ht="16.5" customHeight="1">
      <c r="A124" s="35"/>
      <c r="B124" s="168"/>
      <c r="C124" s="169" t="s">
        <v>84</v>
      </c>
      <c r="D124" s="169" t="s">
        <v>124</v>
      </c>
      <c r="E124" s="170" t="s">
        <v>327</v>
      </c>
      <c r="F124" s="171" t="s">
        <v>328</v>
      </c>
      <c r="G124" s="172" t="s">
        <v>329</v>
      </c>
      <c r="H124" s="173">
        <v>1</v>
      </c>
      <c r="I124" s="174"/>
      <c r="J124" s="175">
        <f>ROUND(I124*H124,2)</f>
        <v>0</v>
      </c>
      <c r="K124" s="171" t="s">
        <v>128</v>
      </c>
      <c r="L124" s="36"/>
      <c r="M124" s="176" t="s">
        <v>1</v>
      </c>
      <c r="N124" s="177" t="s">
        <v>41</v>
      </c>
      <c r="O124" s="74"/>
      <c r="P124" s="178">
        <f>O124*H124</f>
        <v>0</v>
      </c>
      <c r="Q124" s="178">
        <v>0</v>
      </c>
      <c r="R124" s="178">
        <f>Q124*H124</f>
        <v>0</v>
      </c>
      <c r="S124" s="178">
        <v>0</v>
      </c>
      <c r="T124" s="17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0" t="s">
        <v>330</v>
      </c>
      <c r="AT124" s="180" t="s">
        <v>124</v>
      </c>
      <c r="AU124" s="180" t="s">
        <v>86</v>
      </c>
      <c r="AY124" s="16" t="s">
        <v>122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16" t="s">
        <v>84</v>
      </c>
      <c r="BK124" s="181">
        <f>ROUND(I124*H124,2)</f>
        <v>0</v>
      </c>
      <c r="BL124" s="16" t="s">
        <v>330</v>
      </c>
      <c r="BM124" s="180" t="s">
        <v>331</v>
      </c>
    </row>
    <row r="125" s="2" customFormat="1" ht="16.5" customHeight="1">
      <c r="A125" s="35"/>
      <c r="B125" s="168"/>
      <c r="C125" s="169" t="s">
        <v>86</v>
      </c>
      <c r="D125" s="169" t="s">
        <v>124</v>
      </c>
      <c r="E125" s="170" t="s">
        <v>332</v>
      </c>
      <c r="F125" s="171" t="s">
        <v>333</v>
      </c>
      <c r="G125" s="172" t="s">
        <v>329</v>
      </c>
      <c r="H125" s="173">
        <v>1</v>
      </c>
      <c r="I125" s="174"/>
      <c r="J125" s="175">
        <f>ROUND(I125*H125,2)</f>
        <v>0</v>
      </c>
      <c r="K125" s="171" t="s">
        <v>128</v>
      </c>
      <c r="L125" s="36"/>
      <c r="M125" s="176" t="s">
        <v>1</v>
      </c>
      <c r="N125" s="177" t="s">
        <v>41</v>
      </c>
      <c r="O125" s="74"/>
      <c r="P125" s="178">
        <f>O125*H125</f>
        <v>0</v>
      </c>
      <c r="Q125" s="178">
        <v>0</v>
      </c>
      <c r="R125" s="178">
        <f>Q125*H125</f>
        <v>0</v>
      </c>
      <c r="S125" s="178">
        <v>0</v>
      </c>
      <c r="T125" s="17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0" t="s">
        <v>330</v>
      </c>
      <c r="AT125" s="180" t="s">
        <v>124</v>
      </c>
      <c r="AU125" s="180" t="s">
        <v>86</v>
      </c>
      <c r="AY125" s="16" t="s">
        <v>122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16" t="s">
        <v>84</v>
      </c>
      <c r="BK125" s="181">
        <f>ROUND(I125*H125,2)</f>
        <v>0</v>
      </c>
      <c r="BL125" s="16" t="s">
        <v>330</v>
      </c>
      <c r="BM125" s="180" t="s">
        <v>334</v>
      </c>
    </row>
    <row r="126" s="2" customFormat="1" ht="16.5" customHeight="1">
      <c r="A126" s="35"/>
      <c r="B126" s="168"/>
      <c r="C126" s="169" t="s">
        <v>134</v>
      </c>
      <c r="D126" s="169" t="s">
        <v>124</v>
      </c>
      <c r="E126" s="170" t="s">
        <v>335</v>
      </c>
      <c r="F126" s="171" t="s">
        <v>336</v>
      </c>
      <c r="G126" s="172" t="s">
        <v>329</v>
      </c>
      <c r="H126" s="173">
        <v>1</v>
      </c>
      <c r="I126" s="174"/>
      <c r="J126" s="175">
        <f>ROUND(I126*H126,2)</f>
        <v>0</v>
      </c>
      <c r="K126" s="171" t="s">
        <v>128</v>
      </c>
      <c r="L126" s="36"/>
      <c r="M126" s="176" t="s">
        <v>1</v>
      </c>
      <c r="N126" s="177" t="s">
        <v>41</v>
      </c>
      <c r="O126" s="74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0" t="s">
        <v>330</v>
      </c>
      <c r="AT126" s="180" t="s">
        <v>124</v>
      </c>
      <c r="AU126" s="180" t="s">
        <v>86</v>
      </c>
      <c r="AY126" s="16" t="s">
        <v>122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16" t="s">
        <v>84</v>
      </c>
      <c r="BK126" s="181">
        <f>ROUND(I126*H126,2)</f>
        <v>0</v>
      </c>
      <c r="BL126" s="16" t="s">
        <v>330</v>
      </c>
      <c r="BM126" s="180" t="s">
        <v>337</v>
      </c>
    </row>
    <row r="127" s="2" customFormat="1" ht="16.5" customHeight="1">
      <c r="A127" s="35"/>
      <c r="B127" s="168"/>
      <c r="C127" s="169" t="s">
        <v>129</v>
      </c>
      <c r="D127" s="169" t="s">
        <v>124</v>
      </c>
      <c r="E127" s="170" t="s">
        <v>338</v>
      </c>
      <c r="F127" s="171" t="s">
        <v>339</v>
      </c>
      <c r="G127" s="172" t="s">
        <v>329</v>
      </c>
      <c r="H127" s="173">
        <v>1</v>
      </c>
      <c r="I127" s="174"/>
      <c r="J127" s="175">
        <f>ROUND(I127*H127,2)</f>
        <v>0</v>
      </c>
      <c r="K127" s="171" t="s">
        <v>128</v>
      </c>
      <c r="L127" s="36"/>
      <c r="M127" s="176" t="s">
        <v>1</v>
      </c>
      <c r="N127" s="177" t="s">
        <v>41</v>
      </c>
      <c r="O127" s="74"/>
      <c r="P127" s="178">
        <f>O127*H127</f>
        <v>0</v>
      </c>
      <c r="Q127" s="178">
        <v>0</v>
      </c>
      <c r="R127" s="178">
        <f>Q127*H127</f>
        <v>0</v>
      </c>
      <c r="S127" s="178">
        <v>0</v>
      </c>
      <c r="T127" s="17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0" t="s">
        <v>330</v>
      </c>
      <c r="AT127" s="180" t="s">
        <v>124</v>
      </c>
      <c r="AU127" s="180" t="s">
        <v>86</v>
      </c>
      <c r="AY127" s="16" t="s">
        <v>122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16" t="s">
        <v>84</v>
      </c>
      <c r="BK127" s="181">
        <f>ROUND(I127*H127,2)</f>
        <v>0</v>
      </c>
      <c r="BL127" s="16" t="s">
        <v>330</v>
      </c>
      <c r="BM127" s="180" t="s">
        <v>340</v>
      </c>
    </row>
    <row r="128" s="12" customFormat="1" ht="22.8" customHeight="1">
      <c r="A128" s="12"/>
      <c r="B128" s="155"/>
      <c r="C128" s="12"/>
      <c r="D128" s="156" t="s">
        <v>75</v>
      </c>
      <c r="E128" s="166" t="s">
        <v>341</v>
      </c>
      <c r="F128" s="166" t="s">
        <v>342</v>
      </c>
      <c r="G128" s="12"/>
      <c r="H128" s="12"/>
      <c r="I128" s="158"/>
      <c r="J128" s="167">
        <f>BK128</f>
        <v>0</v>
      </c>
      <c r="K128" s="12"/>
      <c r="L128" s="155"/>
      <c r="M128" s="160"/>
      <c r="N128" s="161"/>
      <c r="O128" s="161"/>
      <c r="P128" s="162">
        <f>SUM(P129:P130)</f>
        <v>0</v>
      </c>
      <c r="Q128" s="161"/>
      <c r="R128" s="162">
        <f>SUM(R129:R130)</f>
        <v>0</v>
      </c>
      <c r="S128" s="161"/>
      <c r="T128" s="163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6" t="s">
        <v>141</v>
      </c>
      <c r="AT128" s="164" t="s">
        <v>75</v>
      </c>
      <c r="AU128" s="164" t="s">
        <v>84</v>
      </c>
      <c r="AY128" s="156" t="s">
        <v>122</v>
      </c>
      <c r="BK128" s="165">
        <f>SUM(BK129:BK130)</f>
        <v>0</v>
      </c>
    </row>
    <row r="129" s="2" customFormat="1" ht="16.5" customHeight="1">
      <c r="A129" s="35"/>
      <c r="B129" s="168"/>
      <c r="C129" s="169" t="s">
        <v>141</v>
      </c>
      <c r="D129" s="169" t="s">
        <v>124</v>
      </c>
      <c r="E129" s="170" t="s">
        <v>343</v>
      </c>
      <c r="F129" s="171" t="s">
        <v>342</v>
      </c>
      <c r="G129" s="172" t="s">
        <v>329</v>
      </c>
      <c r="H129" s="173">
        <v>1</v>
      </c>
      <c r="I129" s="174"/>
      <c r="J129" s="175">
        <f>ROUND(I129*H129,2)</f>
        <v>0</v>
      </c>
      <c r="K129" s="171" t="s">
        <v>128</v>
      </c>
      <c r="L129" s="36"/>
      <c r="M129" s="176" t="s">
        <v>1</v>
      </c>
      <c r="N129" s="177" t="s">
        <v>41</v>
      </c>
      <c r="O129" s="74"/>
      <c r="P129" s="178">
        <f>O129*H129</f>
        <v>0</v>
      </c>
      <c r="Q129" s="178">
        <v>0</v>
      </c>
      <c r="R129" s="178">
        <f>Q129*H129</f>
        <v>0</v>
      </c>
      <c r="S129" s="178">
        <v>0</v>
      </c>
      <c r="T129" s="17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0" t="s">
        <v>330</v>
      </c>
      <c r="AT129" s="180" t="s">
        <v>124</v>
      </c>
      <c r="AU129" s="180" t="s">
        <v>86</v>
      </c>
      <c r="AY129" s="16" t="s">
        <v>122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16" t="s">
        <v>84</v>
      </c>
      <c r="BK129" s="181">
        <f>ROUND(I129*H129,2)</f>
        <v>0</v>
      </c>
      <c r="BL129" s="16" t="s">
        <v>330</v>
      </c>
      <c r="BM129" s="180" t="s">
        <v>344</v>
      </c>
    </row>
    <row r="130" s="2" customFormat="1" ht="16.5" customHeight="1">
      <c r="A130" s="35"/>
      <c r="B130" s="168"/>
      <c r="C130" s="169" t="s">
        <v>145</v>
      </c>
      <c r="D130" s="169" t="s">
        <v>124</v>
      </c>
      <c r="E130" s="170" t="s">
        <v>345</v>
      </c>
      <c r="F130" s="171" t="s">
        <v>346</v>
      </c>
      <c r="G130" s="172" t="s">
        <v>329</v>
      </c>
      <c r="H130" s="173">
        <v>1</v>
      </c>
      <c r="I130" s="174"/>
      <c r="J130" s="175">
        <f>ROUND(I130*H130,2)</f>
        <v>0</v>
      </c>
      <c r="K130" s="171" t="s">
        <v>128</v>
      </c>
      <c r="L130" s="36"/>
      <c r="M130" s="176" t="s">
        <v>1</v>
      </c>
      <c r="N130" s="177" t="s">
        <v>41</v>
      </c>
      <c r="O130" s="74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0" t="s">
        <v>330</v>
      </c>
      <c r="AT130" s="180" t="s">
        <v>124</v>
      </c>
      <c r="AU130" s="180" t="s">
        <v>86</v>
      </c>
      <c r="AY130" s="16" t="s">
        <v>122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16" t="s">
        <v>84</v>
      </c>
      <c r="BK130" s="181">
        <f>ROUND(I130*H130,2)</f>
        <v>0</v>
      </c>
      <c r="BL130" s="16" t="s">
        <v>330</v>
      </c>
      <c r="BM130" s="180" t="s">
        <v>347</v>
      </c>
    </row>
    <row r="131" s="12" customFormat="1" ht="22.8" customHeight="1">
      <c r="A131" s="12"/>
      <c r="B131" s="155"/>
      <c r="C131" s="12"/>
      <c r="D131" s="156" t="s">
        <v>75</v>
      </c>
      <c r="E131" s="166" t="s">
        <v>348</v>
      </c>
      <c r="F131" s="166" t="s">
        <v>349</v>
      </c>
      <c r="G131" s="12"/>
      <c r="H131" s="12"/>
      <c r="I131" s="158"/>
      <c r="J131" s="167">
        <f>BK131</f>
        <v>0</v>
      </c>
      <c r="K131" s="12"/>
      <c r="L131" s="155"/>
      <c r="M131" s="160"/>
      <c r="N131" s="161"/>
      <c r="O131" s="161"/>
      <c r="P131" s="162">
        <f>P132</f>
        <v>0</v>
      </c>
      <c r="Q131" s="161"/>
      <c r="R131" s="162">
        <f>R132</f>
        <v>0</v>
      </c>
      <c r="S131" s="161"/>
      <c r="T131" s="163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6" t="s">
        <v>141</v>
      </c>
      <c r="AT131" s="164" t="s">
        <v>75</v>
      </c>
      <c r="AU131" s="164" t="s">
        <v>84</v>
      </c>
      <c r="AY131" s="156" t="s">
        <v>122</v>
      </c>
      <c r="BK131" s="165">
        <f>BK132</f>
        <v>0</v>
      </c>
    </row>
    <row r="132" s="2" customFormat="1" ht="16.5" customHeight="1">
      <c r="A132" s="35"/>
      <c r="B132" s="168"/>
      <c r="C132" s="169" t="s">
        <v>149</v>
      </c>
      <c r="D132" s="169" t="s">
        <v>124</v>
      </c>
      <c r="E132" s="170" t="s">
        <v>350</v>
      </c>
      <c r="F132" s="171" t="s">
        <v>349</v>
      </c>
      <c r="G132" s="172" t="s">
        <v>329</v>
      </c>
      <c r="H132" s="173">
        <v>1</v>
      </c>
      <c r="I132" s="174"/>
      <c r="J132" s="175">
        <f>ROUND(I132*H132,2)</f>
        <v>0</v>
      </c>
      <c r="K132" s="171" t="s">
        <v>128</v>
      </c>
      <c r="L132" s="36"/>
      <c r="M132" s="176" t="s">
        <v>1</v>
      </c>
      <c r="N132" s="177" t="s">
        <v>41</v>
      </c>
      <c r="O132" s="74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0" t="s">
        <v>330</v>
      </c>
      <c r="AT132" s="180" t="s">
        <v>124</v>
      </c>
      <c r="AU132" s="180" t="s">
        <v>86</v>
      </c>
      <c r="AY132" s="16" t="s">
        <v>122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16" t="s">
        <v>84</v>
      </c>
      <c r="BK132" s="181">
        <f>ROUND(I132*H132,2)</f>
        <v>0</v>
      </c>
      <c r="BL132" s="16" t="s">
        <v>330</v>
      </c>
      <c r="BM132" s="180" t="s">
        <v>351</v>
      </c>
    </row>
    <row r="133" s="12" customFormat="1" ht="22.8" customHeight="1">
      <c r="A133" s="12"/>
      <c r="B133" s="155"/>
      <c r="C133" s="12"/>
      <c r="D133" s="156" t="s">
        <v>75</v>
      </c>
      <c r="E133" s="166" t="s">
        <v>352</v>
      </c>
      <c r="F133" s="166" t="s">
        <v>353</v>
      </c>
      <c r="G133" s="12"/>
      <c r="H133" s="12"/>
      <c r="I133" s="158"/>
      <c r="J133" s="167">
        <f>BK133</f>
        <v>0</v>
      </c>
      <c r="K133" s="12"/>
      <c r="L133" s="155"/>
      <c r="M133" s="160"/>
      <c r="N133" s="161"/>
      <c r="O133" s="161"/>
      <c r="P133" s="162">
        <f>P134</f>
        <v>0</v>
      </c>
      <c r="Q133" s="161"/>
      <c r="R133" s="162">
        <f>R134</f>
        <v>0</v>
      </c>
      <c r="S133" s="161"/>
      <c r="T133" s="163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6" t="s">
        <v>141</v>
      </c>
      <c r="AT133" s="164" t="s">
        <v>75</v>
      </c>
      <c r="AU133" s="164" t="s">
        <v>84</v>
      </c>
      <c r="AY133" s="156" t="s">
        <v>122</v>
      </c>
      <c r="BK133" s="165">
        <f>BK134</f>
        <v>0</v>
      </c>
    </row>
    <row r="134" s="2" customFormat="1" ht="16.5" customHeight="1">
      <c r="A134" s="35"/>
      <c r="B134" s="168"/>
      <c r="C134" s="169" t="s">
        <v>154</v>
      </c>
      <c r="D134" s="169" t="s">
        <v>124</v>
      </c>
      <c r="E134" s="170" t="s">
        <v>354</v>
      </c>
      <c r="F134" s="171" t="s">
        <v>353</v>
      </c>
      <c r="G134" s="172" t="s">
        <v>329</v>
      </c>
      <c r="H134" s="173">
        <v>1</v>
      </c>
      <c r="I134" s="174"/>
      <c r="J134" s="175">
        <f>ROUND(I134*H134,2)</f>
        <v>0</v>
      </c>
      <c r="K134" s="171" t="s">
        <v>128</v>
      </c>
      <c r="L134" s="36"/>
      <c r="M134" s="201" t="s">
        <v>1</v>
      </c>
      <c r="N134" s="202" t="s">
        <v>41</v>
      </c>
      <c r="O134" s="203"/>
      <c r="P134" s="204">
        <f>O134*H134</f>
        <v>0</v>
      </c>
      <c r="Q134" s="204">
        <v>0</v>
      </c>
      <c r="R134" s="204">
        <f>Q134*H134</f>
        <v>0</v>
      </c>
      <c r="S134" s="204">
        <v>0</v>
      </c>
      <c r="T134" s="20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0" t="s">
        <v>330</v>
      </c>
      <c r="AT134" s="180" t="s">
        <v>124</v>
      </c>
      <c r="AU134" s="180" t="s">
        <v>86</v>
      </c>
      <c r="AY134" s="16" t="s">
        <v>122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16" t="s">
        <v>84</v>
      </c>
      <c r="BK134" s="181">
        <f>ROUND(I134*H134,2)</f>
        <v>0</v>
      </c>
      <c r="BL134" s="16" t="s">
        <v>330</v>
      </c>
      <c r="BM134" s="180" t="s">
        <v>355</v>
      </c>
    </row>
    <row r="135" s="2" customFormat="1" ht="6.96" customHeight="1">
      <c r="A135" s="35"/>
      <c r="B135" s="57"/>
      <c r="C135" s="58"/>
      <c r="D135" s="58"/>
      <c r="E135" s="58"/>
      <c r="F135" s="58"/>
      <c r="G135" s="58"/>
      <c r="H135" s="58"/>
      <c r="I135" s="58"/>
      <c r="J135" s="58"/>
      <c r="K135" s="58"/>
      <c r="L135" s="36"/>
      <c r="M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</sheetData>
  <autoFilter ref="C120:K13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JITKA-PC\Jitka</dc:creator>
  <cp:lastModifiedBy>JITKA-PC\Jitka</cp:lastModifiedBy>
  <dcterms:created xsi:type="dcterms:W3CDTF">2022-02-15T19:38:55Z</dcterms:created>
  <dcterms:modified xsi:type="dcterms:W3CDTF">2022-02-15T19:38:56Z</dcterms:modified>
</cp:coreProperties>
</file>