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<sst xmlns="http://schemas.openxmlformats.org/spreadsheetml/2006/main" count="67" uniqueCount="67">
  <si>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OdPa</t>
  </si>
  <si>
    <t>Rozpočet 2015</t>
  </si>
  <si>
    <t>UR 4/15</t>
  </si>
  <si>
    <t>UR 06/15</t>
  </si>
  <si>
    <t>UR 09/15</t>
  </si>
  <si>
    <t>UR 11/15</t>
  </si>
  <si>
    <t>Rozpočet 2016</t>
  </si>
  <si>
    <t>Běžné výdaje</t>
  </si>
  <si>
    <t>K01 – daně</t>
  </si>
  <si>
    <t>daň z nemovitosti</t>
  </si>
  <si>
    <t>K02 - ochrana ŽP</t>
  </si>
  <si>
    <t>veřejná zeleň</t>
  </si>
  <si>
    <t>sběrný dvůr</t>
  </si>
  <si>
    <t>K03 - silnice,doprava</t>
  </si>
  <si>
    <t>údržba místní komunikací</t>
  </si>
  <si>
    <t>K04 - školství</t>
  </si>
  <si>
    <t>základní škola</t>
  </si>
  <si>
    <t>sportovní činnost</t>
  </si>
  <si>
    <t>dětská hřiště</t>
  </si>
  <si>
    <t>K05 – zdravotnictví</t>
  </si>
  <si>
    <t>lékař.služba první pomoci</t>
  </si>
  <si>
    <t>ost. Služby a činn. V obl.sociální péče</t>
  </si>
  <si>
    <t>K06 - kultura</t>
  </si>
  <si>
    <t>knihovna - PO</t>
  </si>
  <si>
    <t>kultura</t>
  </si>
  <si>
    <t>rozhlas</t>
  </si>
  <si>
    <t>vinořský zpravodaj,propagace MČ</t>
  </si>
  <si>
    <t>mezinárodní spolupráce</t>
  </si>
  <si>
    <t>společenský dům</t>
  </si>
  <si>
    <t>Občan.záležitosti</t>
  </si>
  <si>
    <t>ostatní zájmová činnost</t>
  </si>
  <si>
    <t>ost. záj.činn.-fin.dar.-VinoHra</t>
  </si>
  <si>
    <t>K07 - požární ochrana</t>
  </si>
  <si>
    <t xml:space="preserve"> </t>
  </si>
  <si>
    <t>sklad IPCHO</t>
  </si>
  <si>
    <t>K08 – komunální služby</t>
  </si>
  <si>
    <t>veřejné osvětlení</t>
  </si>
  <si>
    <t>hřbitov</t>
  </si>
  <si>
    <t>ochr.kultur.památek</t>
  </si>
  <si>
    <t>komunální služby-WC náměstí</t>
  </si>
  <si>
    <t>K09 - místní správa</t>
  </si>
  <si>
    <t>poslanci</t>
  </si>
  <si>
    <t>referendum</t>
  </si>
  <si>
    <t>činnost místní správy</t>
  </si>
  <si>
    <t>K10 - převody</t>
  </si>
  <si>
    <t>poplatky bankám</t>
  </si>
  <si>
    <t>pojištění majetku</t>
  </si>
  <si>
    <t>převody vlastním fondům</t>
  </si>
  <si>
    <t>Kapitálové výdaje</t>
  </si>
  <si>
    <t>zeleň-technika</t>
  </si>
  <si>
    <t>5 tříd ZŠ-dostavba</t>
  </si>
  <si>
    <t>veřejné sportoviště-projekt</t>
  </si>
  <si>
    <t>sociální byty - projekt</t>
  </si>
  <si>
    <t>hydroizolace ZS</t>
  </si>
  <si>
    <t xml:space="preserve">výkup pozemků </t>
  </si>
  <si>
    <t>zámecká zeď - Mladobol.</t>
  </si>
  <si>
    <t xml:space="preserve">parkoviště Mikulovická/Mladobol. </t>
  </si>
  <si>
    <t>parkoviště Čeperská/Mladobol.</t>
  </si>
  <si>
    <t xml:space="preserve">autobusová zast. Semtínská/Mladobol. </t>
  </si>
  <si>
    <t>chodník Bohdanečská - Ctěnice</t>
  </si>
  <si>
    <t xml:space="preserve">kotelna </t>
  </si>
  <si>
    <t xml:space="preserve">parkoviště Čeperská </t>
  </si>
  <si>
    <t>Výdaje celkem</t>
  </si>
  <si>
    <t xml:space="preserve">Zpracovala: D. Petrová </t>
  </si>
  <si>
    <t>Sejmuto:</t>
  </si>
  <si>
    <t>Vyvěšeno: 29. 12. 2017</t>
  </si>
  <si>
    <t>Návrh rozpočtu MČ Praha - Vinoř na rok 2018 - Závazné ukazatele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</si>
</sst>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  <numFmt numFmtId="165" formatCode="#,##0.00;\-#,##0.00"/>
    <numFmt numFmtId="166" formatCode="#,##0;\-#,##0"/>
    <numFmt numFmtId="167" formatCode="dd/mm/yyyy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36" applyAlignment="1">
      <alignment horizontal="center"/>
      <protection/>
    </xf>
    <xf numFmtId="0" fontId="1" fillId="0" borderId="0" xfId="36">
      <alignment/>
      <protection/>
    </xf>
    <xf numFmtId="0" fontId="2" fillId="0" borderId="0" xfId="36" applyFont="1" applyAlignment="1">
      <alignment horizontal="center"/>
      <protection/>
    </xf>
    <xf numFmtId="0" fontId="1" fillId="0" borderId="0" xfId="36" applyFont="1" applyAlignment="1">
      <alignment horizontal="left"/>
      <protection/>
    </xf>
    <xf numFmtId="0" fontId="3" fillId="0" borderId="10" xfId="36" applyFont="1" applyBorder="1" applyAlignment="1">
      <alignment horizontal="center" wrapText="1"/>
      <protection/>
    </xf>
    <xf numFmtId="0" fontId="4" fillId="0" borderId="0" xfId="36" applyFont="1" applyAlignment="1">
      <alignment horizontal="center"/>
      <protection/>
    </xf>
    <xf numFmtId="0" fontId="3" fillId="0" borderId="11" xfId="36" applyFont="1" applyFill="1" applyBorder="1" applyAlignment="1">
      <alignment horizontal="center" wrapText="1"/>
      <protection/>
    </xf>
    <xf numFmtId="0" fontId="3" fillId="0" borderId="10" xfId="36" applyFont="1" applyFill="1" applyBorder="1" applyAlignment="1">
      <alignment horizontal="center" wrapText="1"/>
      <protection/>
    </xf>
    <xf numFmtId="0" fontId="1" fillId="0" borderId="12" xfId="36" applyBorder="1" applyAlignment="1">
      <alignment horizontal="center"/>
      <protection/>
    </xf>
    <xf numFmtId="0" fontId="2" fillId="0" borderId="12" xfId="36" applyFont="1" applyBorder="1">
      <alignment/>
      <protection/>
    </xf>
    <xf numFmtId="0" fontId="1" fillId="0" borderId="12" xfId="36" applyBorder="1">
      <alignment/>
      <protection/>
    </xf>
    <xf numFmtId="3" fontId="2" fillId="0" borderId="12" xfId="36" applyNumberFormat="1" applyFont="1" applyBorder="1" applyAlignment="1">
      <alignment horizontal="center"/>
      <protection/>
    </xf>
    <xf numFmtId="0" fontId="3" fillId="0" borderId="12" xfId="36" applyFont="1" applyBorder="1">
      <alignment/>
      <protection/>
    </xf>
    <xf numFmtId="3" fontId="5" fillId="0" borderId="12" xfId="36" applyNumberFormat="1" applyFont="1" applyBorder="1" applyAlignment="1">
      <alignment horizontal="center"/>
      <protection/>
    </xf>
    <xf numFmtId="3" fontId="1" fillId="0" borderId="12" xfId="36" applyNumberFormat="1" applyFont="1" applyBorder="1" applyAlignment="1">
      <alignment horizontal="center"/>
      <protection/>
    </xf>
    <xf numFmtId="0" fontId="6" fillId="0" borderId="12" xfId="36" applyFont="1" applyBorder="1">
      <alignment/>
      <protection/>
    </xf>
    <xf numFmtId="0" fontId="6" fillId="0" borderId="12" xfId="36" applyFont="1" applyBorder="1" applyAlignment="1">
      <alignment horizontal="center"/>
      <protection/>
    </xf>
    <xf numFmtId="0" fontId="6" fillId="0" borderId="0" xfId="36" applyFont="1">
      <alignment/>
      <protection/>
    </xf>
    <xf numFmtId="164" fontId="1" fillId="0" borderId="0" xfId="36" applyNumberFormat="1">
      <alignment/>
      <protection/>
    </xf>
    <xf numFmtId="0" fontId="1" fillId="0" borderId="12" xfId="36" applyFont="1" applyBorder="1" applyAlignment="1">
      <alignment horizontal="center"/>
      <protection/>
    </xf>
    <xf numFmtId="0" fontId="1" fillId="0" borderId="12" xfId="36" applyFont="1" applyBorder="1">
      <alignment/>
      <protection/>
    </xf>
    <xf numFmtId="0" fontId="7" fillId="0" borderId="12" xfId="36" applyFont="1" applyBorder="1" applyAlignment="1">
      <alignment wrapText="1"/>
      <protection/>
    </xf>
    <xf numFmtId="165" fontId="6" fillId="0" borderId="0" xfId="36" applyNumberFormat="1" applyFont="1">
      <alignment/>
      <protection/>
    </xf>
    <xf numFmtId="165" fontId="1" fillId="0" borderId="0" xfId="36" applyNumberFormat="1">
      <alignment/>
      <protection/>
    </xf>
    <xf numFmtId="0" fontId="1" fillId="0" borderId="12" xfId="36" applyFont="1" applyBorder="1" applyAlignment="1">
      <alignment wrapText="1"/>
      <protection/>
    </xf>
    <xf numFmtId="0" fontId="1" fillId="0" borderId="0" xfId="36" applyFont="1">
      <alignment/>
      <protection/>
    </xf>
    <xf numFmtId="0" fontId="1" fillId="0" borderId="0" xfId="36" applyFont="1" applyAlignment="1">
      <alignment horizontal="center"/>
      <protection/>
    </xf>
    <xf numFmtId="166" fontId="2" fillId="0" borderId="12" xfId="36" applyNumberFormat="1" applyFont="1" applyBorder="1" applyAlignment="1">
      <alignment horizontal="center"/>
      <protection/>
    </xf>
    <xf numFmtId="3" fontId="1" fillId="0" borderId="0" xfId="36" applyNumberFormat="1" applyFont="1" applyAlignment="1">
      <alignment horizontal="center"/>
      <protection/>
    </xf>
    <xf numFmtId="3" fontId="1" fillId="0" borderId="13" xfId="36" applyNumberFormat="1" applyFont="1" applyBorder="1" applyAlignment="1">
      <alignment horizontal="center"/>
      <protection/>
    </xf>
    <xf numFmtId="3" fontId="1" fillId="0" borderId="10" xfId="36" applyNumberFormat="1" applyFont="1" applyBorder="1" applyAlignment="1">
      <alignment horizontal="center"/>
      <protection/>
    </xf>
    <xf numFmtId="3" fontId="1" fillId="0" borderId="0" xfId="36" applyNumberFormat="1">
      <alignment/>
      <protection/>
    </xf>
    <xf numFmtId="167" fontId="1" fillId="0" borderId="0" xfId="36" applyNumberFormat="1" applyAlignment="1">
      <alignment horizontal="left"/>
      <protection/>
    </xf>
    <xf numFmtId="167" fontId="1" fillId="0" borderId="0" xfId="36" applyNumberFormat="1">
      <alignment/>
      <protection/>
    </xf>
    <xf numFmtId="0" fontId="8" fillId="0" borderId="0" xfId="36" applyFont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4">
      <selection activeCell="O17" sqref="O17"/>
    </sheetView>
  </sheetViews>
  <sheetFormatPr defaultColWidth="0" defaultRowHeight="12.75"/>
  <cols>
    <col min="1" max="1" width="9.140625" style="1" customWidth="1"/>
    <col min="2" max="2" width="26.140625" style="2" customWidth="1"/>
    <col min="3" max="3" width="25.57421875" style="2" customWidth="1"/>
    <col min="4" max="11" width="0" style="2" hidden="1" customWidth="1"/>
    <col min="12" max="12" width="14.421875" style="2" customWidth="1"/>
    <col min="13" max="15" width="8.7109375" style="2" customWidth="1"/>
    <col min="16" max="16" width="18.57421875" style="2" customWidth="1"/>
    <col min="17" max="17" width="8.7109375" style="2" customWidth="1"/>
    <col min="18" max="18" width="13.140625" style="2" customWidth="1"/>
    <col min="19" max="19" width="16.140625" style="2" customWidth="1"/>
    <col min="20" max="253" width="8.7109375" style="2" customWidth="1"/>
    <col min="254" max="254" width="26.140625" style="2" customWidth="1"/>
    <col min="255" max="255" width="25.57421875" style="2" customWidth="1"/>
    <col min="256" max="16384" width="0" style="2" hidden="1" customWidth="1"/>
  </cols>
  <sheetData>
    <row r="1" spans="1:12" ht="42.75" customHeight="1">
      <c r="A1" s="35" t="s">
        <v>66</v>
      </c>
      <c r="B1" s="3"/>
      <c r="C1" s="4"/>
      <c r="F1" s="5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7" t="s">
        <v>6</v>
      </c>
      <c r="L1" s="8"/>
    </row>
    <row r="2" spans="1:12" ht="26.25" customHeight="1">
      <c r="A2" s="9" t="s">
        <v>0</v>
      </c>
      <c r="B2" s="10" t="s">
        <v>7</v>
      </c>
      <c r="C2" s="11"/>
      <c r="D2" s="11"/>
      <c r="E2" s="11"/>
      <c r="F2" s="12" t="e">
        <f>SUM(F4+F5+F8+F10+F14+F24+F28+F33+"#REF!)")</f>
        <v>#VALUE!</v>
      </c>
      <c r="G2" s="12" t="e">
        <f>SUM(G4+G5+G8+G10+G14+G24+G28+G33+"#REF!)")</f>
        <v>#VALUE!</v>
      </c>
      <c r="H2" s="12" t="e">
        <f>SUM(H4+H5+H8+H10+H14+H24+H28+H33+"#REF!)")</f>
        <v>#VALUE!</v>
      </c>
      <c r="I2" s="12" t="e">
        <f>SUM(I4+I5+I8+I10+I14+I24+I28+I33+"#REF!)")</f>
        <v>#VALUE!</v>
      </c>
      <c r="J2" s="12">
        <f>SUM(J4+J5+J8+J10+J14+J17+J28+J30+J35+J39)</f>
        <v>17250.8</v>
      </c>
      <c r="K2" s="12">
        <f>SUM(K4+K5+K8+K10+K14+K17+K28+K30+K35+K39)</f>
        <v>16212.5</v>
      </c>
      <c r="L2" s="12">
        <f>SUM(L4+L5+L8+L10+L14+L17+L28+L30+L35+L39)</f>
        <v>22390</v>
      </c>
    </row>
    <row r="3" spans="1:12" ht="17.25" customHeight="1">
      <c r="A3" s="9">
        <v>3639</v>
      </c>
      <c r="B3" s="13" t="s">
        <v>8</v>
      </c>
      <c r="C3" s="11"/>
      <c r="D3" s="11"/>
      <c r="E3" s="11"/>
      <c r="F3" s="12"/>
      <c r="G3" s="12"/>
      <c r="H3" s="12"/>
      <c r="I3" s="12"/>
      <c r="J3" s="12"/>
      <c r="K3" s="12"/>
      <c r="L3" s="12"/>
    </row>
    <row r="4" spans="1:12" ht="19.5" customHeight="1">
      <c r="A4" s="9"/>
      <c r="B4" s="10"/>
      <c r="C4" s="11" t="s">
        <v>9</v>
      </c>
      <c r="D4" s="11"/>
      <c r="E4" s="11"/>
      <c r="F4" s="14">
        <v>0.5</v>
      </c>
      <c r="G4" s="14">
        <v>0.5</v>
      </c>
      <c r="H4" s="14">
        <v>0.5</v>
      </c>
      <c r="I4" s="14">
        <v>0.5</v>
      </c>
      <c r="J4" s="14">
        <v>0.5</v>
      </c>
      <c r="K4" s="14">
        <v>0.5</v>
      </c>
      <c r="L4" s="14">
        <v>1</v>
      </c>
    </row>
    <row r="5" spans="1:12" ht="19.5" customHeight="1">
      <c r="A5" s="9"/>
      <c r="B5" s="13" t="s">
        <v>10</v>
      </c>
      <c r="C5" s="11"/>
      <c r="D5" s="11"/>
      <c r="E5" s="11"/>
      <c r="F5" s="14">
        <f aca="true" t="shared" si="0" ref="F5:L5">SUM(F6:F7)</f>
        <v>1060</v>
      </c>
      <c r="G5" s="14">
        <f t="shared" si="0"/>
        <v>1060</v>
      </c>
      <c r="H5" s="14">
        <f t="shared" si="0"/>
        <v>1060</v>
      </c>
      <c r="I5" s="14">
        <f t="shared" si="0"/>
        <v>1610</v>
      </c>
      <c r="J5" s="14">
        <f t="shared" si="0"/>
        <v>1657</v>
      </c>
      <c r="K5" s="14">
        <f t="shared" si="0"/>
        <v>1550</v>
      </c>
      <c r="L5" s="14">
        <f t="shared" si="0"/>
        <v>2200</v>
      </c>
    </row>
    <row r="6" spans="1:12" ht="19.5" customHeight="1">
      <c r="A6" s="9">
        <v>3745</v>
      </c>
      <c r="B6" s="11"/>
      <c r="C6" s="11" t="s">
        <v>11</v>
      </c>
      <c r="D6" s="11"/>
      <c r="E6" s="11"/>
      <c r="F6" s="15">
        <v>1000</v>
      </c>
      <c r="G6" s="15">
        <v>1000</v>
      </c>
      <c r="H6" s="15">
        <v>1000</v>
      </c>
      <c r="I6" s="15">
        <v>1550</v>
      </c>
      <c r="J6" s="15">
        <v>1550</v>
      </c>
      <c r="K6" s="15">
        <v>1550</v>
      </c>
      <c r="L6" s="15">
        <v>2200</v>
      </c>
    </row>
    <row r="7" spans="1:12" ht="19.5" customHeight="1">
      <c r="A7" s="9">
        <v>3723</v>
      </c>
      <c r="B7" s="11"/>
      <c r="C7" s="11" t="s">
        <v>12</v>
      </c>
      <c r="D7" s="11"/>
      <c r="E7" s="11"/>
      <c r="F7" s="15">
        <v>60</v>
      </c>
      <c r="G7" s="15">
        <v>60</v>
      </c>
      <c r="H7" s="15">
        <v>60</v>
      </c>
      <c r="I7" s="15">
        <v>60</v>
      </c>
      <c r="J7" s="15">
        <f>60+47</f>
        <v>107</v>
      </c>
      <c r="K7" s="15">
        <v>0</v>
      </c>
      <c r="L7" s="15">
        <v>0</v>
      </c>
    </row>
    <row r="8" spans="1:12" ht="19.5" customHeight="1">
      <c r="A8" s="9"/>
      <c r="B8" s="13" t="s">
        <v>13</v>
      </c>
      <c r="C8" s="16"/>
      <c r="D8" s="16"/>
      <c r="E8" s="16"/>
      <c r="F8" s="14">
        <v>300</v>
      </c>
      <c r="G8" s="14">
        <v>300</v>
      </c>
      <c r="H8" s="14">
        <v>300</v>
      </c>
      <c r="I8" s="14">
        <v>300</v>
      </c>
      <c r="J8" s="14">
        <v>300</v>
      </c>
      <c r="K8" s="14">
        <f>SUM(K9)</f>
        <v>500</v>
      </c>
      <c r="L8" s="14">
        <f>SUM(L9)</f>
        <v>600</v>
      </c>
    </row>
    <row r="9" spans="1:12" ht="19.5" customHeight="1">
      <c r="A9" s="9">
        <v>2212</v>
      </c>
      <c r="B9" s="11"/>
      <c r="C9" s="11" t="s">
        <v>14</v>
      </c>
      <c r="D9" s="11"/>
      <c r="E9" s="11"/>
      <c r="F9" s="15">
        <v>300</v>
      </c>
      <c r="G9" s="15">
        <v>300</v>
      </c>
      <c r="H9" s="15">
        <v>300</v>
      </c>
      <c r="I9" s="15">
        <v>300</v>
      </c>
      <c r="J9" s="15">
        <v>300</v>
      </c>
      <c r="K9" s="15">
        <v>500</v>
      </c>
      <c r="L9" s="15">
        <f>600</f>
        <v>600</v>
      </c>
    </row>
    <row r="10" spans="1:12" s="18" customFormat="1" ht="19.5" customHeight="1">
      <c r="A10" s="17"/>
      <c r="B10" s="13" t="s">
        <v>15</v>
      </c>
      <c r="C10" s="16"/>
      <c r="D10" s="16"/>
      <c r="E10" s="16"/>
      <c r="F10" s="14">
        <f aca="true" t="shared" si="1" ref="F10:L10">SUM(F11:F13)</f>
        <v>5100</v>
      </c>
      <c r="G10" s="14">
        <f t="shared" si="1"/>
        <v>5423.2</v>
      </c>
      <c r="H10" s="14">
        <f t="shared" si="1"/>
        <v>5814</v>
      </c>
      <c r="I10" s="14">
        <f t="shared" si="1"/>
        <v>6424</v>
      </c>
      <c r="J10" s="14">
        <f t="shared" si="1"/>
        <v>6611</v>
      </c>
      <c r="K10" s="14">
        <f t="shared" si="1"/>
        <v>5300</v>
      </c>
      <c r="L10" s="14">
        <f t="shared" si="1"/>
        <v>7020</v>
      </c>
    </row>
    <row r="11" spans="1:12" ht="19.5" customHeight="1">
      <c r="A11" s="9">
        <v>3113</v>
      </c>
      <c r="B11" s="11"/>
      <c r="C11" s="11" t="s">
        <v>16</v>
      </c>
      <c r="D11" s="11"/>
      <c r="E11" s="11"/>
      <c r="F11" s="15">
        <v>4800</v>
      </c>
      <c r="G11" s="15">
        <v>4883.2</v>
      </c>
      <c r="H11" s="15">
        <v>5274</v>
      </c>
      <c r="I11" s="15">
        <v>5774</v>
      </c>
      <c r="J11" s="15">
        <f>5774+42</f>
        <v>5816</v>
      </c>
      <c r="K11" s="15">
        <v>5000</v>
      </c>
      <c r="L11" s="15">
        <v>6700</v>
      </c>
    </row>
    <row r="12" spans="1:18" ht="19.5" customHeight="1">
      <c r="A12" s="9">
        <v>3419</v>
      </c>
      <c r="B12" s="11"/>
      <c r="C12" s="11" t="s">
        <v>17</v>
      </c>
      <c r="D12" s="11"/>
      <c r="E12" s="11"/>
      <c r="F12" s="15">
        <v>150</v>
      </c>
      <c r="G12" s="15">
        <v>290</v>
      </c>
      <c r="H12" s="15">
        <v>290</v>
      </c>
      <c r="I12" s="15">
        <v>490</v>
      </c>
      <c r="J12" s="15">
        <f>490+145</f>
        <v>635</v>
      </c>
      <c r="K12" s="15">
        <v>150</v>
      </c>
      <c r="L12" s="15">
        <v>150</v>
      </c>
      <c r="R12" s="19"/>
    </row>
    <row r="13" spans="1:12" ht="19.5" customHeight="1">
      <c r="A13" s="9">
        <v>3421</v>
      </c>
      <c r="B13" s="11"/>
      <c r="C13" s="11" t="s">
        <v>18</v>
      </c>
      <c r="D13" s="11"/>
      <c r="E13" s="11"/>
      <c r="F13" s="15">
        <v>150</v>
      </c>
      <c r="G13" s="15">
        <v>250</v>
      </c>
      <c r="H13" s="15">
        <v>250</v>
      </c>
      <c r="I13" s="15">
        <v>160</v>
      </c>
      <c r="J13" s="15">
        <v>160</v>
      </c>
      <c r="K13" s="15">
        <v>150</v>
      </c>
      <c r="L13" s="15">
        <v>170</v>
      </c>
    </row>
    <row r="14" spans="1:12" ht="19.5" customHeight="1">
      <c r="A14" s="17"/>
      <c r="B14" s="13" t="s">
        <v>19</v>
      </c>
      <c r="C14" s="16"/>
      <c r="D14" s="16"/>
      <c r="E14" s="16"/>
      <c r="F14" s="14">
        <f>SUM(F15:F15)</f>
        <v>0</v>
      </c>
      <c r="G14" s="14">
        <f>SUM(G15:G17)</f>
        <v>6877.2</v>
      </c>
      <c r="H14" s="14">
        <f>SUM(H15:H17)</f>
        <v>7277.3</v>
      </c>
      <c r="I14" s="14">
        <f>SUM(I15:I17)</f>
        <v>7777.3</v>
      </c>
      <c r="J14" s="14">
        <f>SUM(J15:J15)</f>
        <v>0</v>
      </c>
      <c r="K14" s="14">
        <f>SUM(K15:K16)</f>
        <v>50</v>
      </c>
      <c r="L14" s="14">
        <f>SUM(L15:L16)</f>
        <v>46</v>
      </c>
    </row>
    <row r="15" spans="1:12" ht="19.5" customHeight="1">
      <c r="A15" s="9">
        <v>3513</v>
      </c>
      <c r="B15" s="11"/>
      <c r="C15" s="11" t="s">
        <v>20</v>
      </c>
      <c r="D15" s="11"/>
      <c r="E15" s="11"/>
      <c r="F15" s="15"/>
      <c r="G15" s="15">
        <v>4883.2</v>
      </c>
      <c r="H15" s="15">
        <v>5274</v>
      </c>
      <c r="I15" s="15">
        <v>5774</v>
      </c>
      <c r="J15" s="15"/>
      <c r="K15" s="15">
        <v>30</v>
      </c>
      <c r="L15" s="15">
        <v>30</v>
      </c>
    </row>
    <row r="16" spans="1:12" ht="24" customHeight="1">
      <c r="A16" s="20">
        <v>4359</v>
      </c>
      <c r="B16" s="21"/>
      <c r="C16" s="22" t="s">
        <v>21</v>
      </c>
      <c r="D16" s="11"/>
      <c r="E16" s="11"/>
      <c r="F16" s="15"/>
      <c r="G16" s="15"/>
      <c r="H16" s="15"/>
      <c r="I16" s="15"/>
      <c r="J16" s="15"/>
      <c r="K16" s="15">
        <v>20</v>
      </c>
      <c r="L16" s="15">
        <v>16</v>
      </c>
    </row>
    <row r="17" spans="1:19" s="18" customFormat="1" ht="19.5" customHeight="1">
      <c r="A17" s="17"/>
      <c r="B17" s="13" t="s">
        <v>22</v>
      </c>
      <c r="C17" s="16"/>
      <c r="D17" s="16"/>
      <c r="E17" s="16"/>
      <c r="F17" s="14">
        <f aca="true" t="shared" si="2" ref="F17:K17">SUM(F18:F25)</f>
        <v>1894</v>
      </c>
      <c r="G17" s="14">
        <f t="shared" si="2"/>
        <v>1994</v>
      </c>
      <c r="H17" s="14">
        <f t="shared" si="2"/>
        <v>2003.3</v>
      </c>
      <c r="I17" s="14">
        <f t="shared" si="2"/>
        <v>2003.3</v>
      </c>
      <c r="J17" s="14">
        <f t="shared" si="2"/>
        <v>2148.3</v>
      </c>
      <c r="K17" s="14">
        <f t="shared" si="2"/>
        <v>2160</v>
      </c>
      <c r="L17" s="14">
        <f>SUM(L18:L26)</f>
        <v>3190</v>
      </c>
      <c r="S17" s="23"/>
    </row>
    <row r="18" spans="1:19" ht="19.5" customHeight="1">
      <c r="A18" s="9">
        <v>3314</v>
      </c>
      <c r="B18" s="11"/>
      <c r="C18" s="11" t="s">
        <v>23</v>
      </c>
      <c r="D18" s="11"/>
      <c r="E18" s="11"/>
      <c r="F18" s="15">
        <v>974</v>
      </c>
      <c r="G18" s="15">
        <v>974</v>
      </c>
      <c r="H18" s="15">
        <f>974+9.3</f>
        <v>983.3</v>
      </c>
      <c r="I18" s="15">
        <f>974+9.3</f>
        <v>983.3</v>
      </c>
      <c r="J18" s="15">
        <f>974+9.3</f>
        <v>983.3</v>
      </c>
      <c r="K18" s="15">
        <v>900</v>
      </c>
      <c r="L18" s="15">
        <v>1810</v>
      </c>
      <c r="S18" s="24"/>
    </row>
    <row r="19" spans="1:19" ht="19.5" customHeight="1">
      <c r="A19" s="9">
        <v>3319</v>
      </c>
      <c r="B19" s="11"/>
      <c r="C19" s="11" t="s">
        <v>24</v>
      </c>
      <c r="D19" s="11"/>
      <c r="E19" s="11"/>
      <c r="F19" s="15">
        <v>260</v>
      </c>
      <c r="G19" s="15">
        <v>360</v>
      </c>
      <c r="H19" s="15">
        <v>360</v>
      </c>
      <c r="I19" s="15">
        <v>360</v>
      </c>
      <c r="J19" s="15">
        <f>360+145</f>
        <v>505</v>
      </c>
      <c r="K19" s="15">
        <v>400</v>
      </c>
      <c r="L19" s="15"/>
      <c r="S19" s="24"/>
    </row>
    <row r="20" spans="1:19" ht="19.5" customHeight="1">
      <c r="A20" s="9">
        <v>3341</v>
      </c>
      <c r="B20" s="11"/>
      <c r="C20" s="11" t="s">
        <v>25</v>
      </c>
      <c r="D20" s="11"/>
      <c r="E20" s="11"/>
      <c r="F20" s="15">
        <v>30</v>
      </c>
      <c r="G20" s="15">
        <v>30</v>
      </c>
      <c r="H20" s="15">
        <v>30</v>
      </c>
      <c r="I20" s="15">
        <v>30</v>
      </c>
      <c r="J20" s="15">
        <v>30</v>
      </c>
      <c r="K20" s="15">
        <v>30</v>
      </c>
      <c r="L20" s="15">
        <v>50</v>
      </c>
      <c r="S20" s="24"/>
    </row>
    <row r="21" spans="1:19" ht="19.5" customHeight="1">
      <c r="A21" s="9">
        <v>3349</v>
      </c>
      <c r="B21" s="11"/>
      <c r="C21" s="11" t="s">
        <v>26</v>
      </c>
      <c r="D21" s="11"/>
      <c r="E21" s="11"/>
      <c r="F21" s="15">
        <v>300</v>
      </c>
      <c r="G21" s="15">
        <v>300</v>
      </c>
      <c r="H21" s="15">
        <v>300</v>
      </c>
      <c r="I21" s="15">
        <v>300</v>
      </c>
      <c r="J21" s="15">
        <v>300</v>
      </c>
      <c r="K21" s="15">
        <v>300</v>
      </c>
      <c r="L21" s="15">
        <v>600</v>
      </c>
      <c r="S21" s="24"/>
    </row>
    <row r="22" spans="1:19" ht="19.5" customHeight="1">
      <c r="A22" s="9">
        <v>3391</v>
      </c>
      <c r="B22" s="11"/>
      <c r="C22" s="11" t="s">
        <v>27</v>
      </c>
      <c r="D22" s="11"/>
      <c r="E22" s="11"/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300</v>
      </c>
      <c r="L22" s="15">
        <v>300</v>
      </c>
      <c r="S22" s="24"/>
    </row>
    <row r="23" spans="1:19" ht="19.5" customHeight="1">
      <c r="A23" s="9">
        <v>3392</v>
      </c>
      <c r="B23" s="11"/>
      <c r="C23" s="11" t="s">
        <v>28</v>
      </c>
      <c r="D23" s="11"/>
      <c r="E23" s="11"/>
      <c r="F23" s="15">
        <v>60</v>
      </c>
      <c r="G23" s="15">
        <v>60</v>
      </c>
      <c r="H23" s="15">
        <v>60</v>
      </c>
      <c r="I23" s="15">
        <v>60</v>
      </c>
      <c r="J23" s="15">
        <v>60</v>
      </c>
      <c r="K23" s="15">
        <v>60</v>
      </c>
      <c r="L23" s="15">
        <v>100</v>
      </c>
      <c r="S23" s="24"/>
    </row>
    <row r="24" spans="1:19" ht="19.5" customHeight="1">
      <c r="A24" s="9">
        <v>3399</v>
      </c>
      <c r="B24" s="11"/>
      <c r="C24" s="11" t="s">
        <v>29</v>
      </c>
      <c r="D24" s="11"/>
      <c r="E24" s="11"/>
      <c r="F24" s="15">
        <v>100</v>
      </c>
      <c r="G24" s="15">
        <v>100</v>
      </c>
      <c r="H24" s="15">
        <v>100</v>
      </c>
      <c r="I24" s="15">
        <v>100</v>
      </c>
      <c r="J24" s="15">
        <v>100</v>
      </c>
      <c r="K24" s="15">
        <v>100</v>
      </c>
      <c r="L24" s="15">
        <v>160</v>
      </c>
      <c r="S24" s="24"/>
    </row>
    <row r="25" spans="1:19" ht="19.5" customHeight="1">
      <c r="A25" s="9">
        <v>3429</v>
      </c>
      <c r="B25" s="13"/>
      <c r="C25" s="11" t="s">
        <v>30</v>
      </c>
      <c r="D25" s="11"/>
      <c r="E25" s="11"/>
      <c r="F25" s="15">
        <v>70</v>
      </c>
      <c r="G25" s="15">
        <v>70</v>
      </c>
      <c r="H25" s="15">
        <v>70</v>
      </c>
      <c r="I25" s="15">
        <v>70</v>
      </c>
      <c r="J25" s="15">
        <v>70</v>
      </c>
      <c r="K25" s="15">
        <v>70</v>
      </c>
      <c r="L25" s="15">
        <v>130</v>
      </c>
      <c r="S25" s="24"/>
    </row>
    <row r="26" spans="1:19" ht="30" customHeight="1">
      <c r="A26" s="9">
        <v>3429</v>
      </c>
      <c r="B26" s="13"/>
      <c r="C26" s="25" t="s">
        <v>31</v>
      </c>
      <c r="D26" s="11"/>
      <c r="E26" s="11"/>
      <c r="F26" s="15"/>
      <c r="G26" s="15"/>
      <c r="H26" s="15"/>
      <c r="I26" s="15"/>
      <c r="J26" s="15"/>
      <c r="K26" s="15"/>
      <c r="L26" s="15">
        <v>40</v>
      </c>
      <c r="S26" s="24"/>
    </row>
    <row r="27" spans="1:19" ht="19.5" customHeight="1">
      <c r="A27" s="9"/>
      <c r="B27" s="13"/>
      <c r="C27" s="11"/>
      <c r="D27" s="11"/>
      <c r="E27" s="11"/>
      <c r="F27" s="15"/>
      <c r="G27" s="15"/>
      <c r="H27" s="15"/>
      <c r="I27" s="15"/>
      <c r="J27" s="15"/>
      <c r="K27" s="15"/>
      <c r="L27" s="15"/>
      <c r="S27" s="24"/>
    </row>
    <row r="28" spans="1:12" s="18" customFormat="1" ht="19.5" customHeight="1">
      <c r="A28" s="17"/>
      <c r="B28" s="13" t="s">
        <v>32</v>
      </c>
      <c r="C28" s="16" t="s">
        <v>33</v>
      </c>
      <c r="D28" s="16"/>
      <c r="E28" s="16"/>
      <c r="F28" s="14">
        <v>5</v>
      </c>
      <c r="G28" s="14">
        <v>5</v>
      </c>
      <c r="H28" s="14">
        <v>5</v>
      </c>
      <c r="I28" s="14">
        <v>5</v>
      </c>
      <c r="J28" s="14">
        <v>5</v>
      </c>
      <c r="K28" s="14">
        <v>5</v>
      </c>
      <c r="L28" s="14">
        <v>5</v>
      </c>
    </row>
    <row r="29" spans="1:12" s="18" customFormat="1" ht="19.5" customHeight="1">
      <c r="A29" s="20">
        <v>5299</v>
      </c>
      <c r="B29" s="13"/>
      <c r="C29" s="21" t="s">
        <v>34</v>
      </c>
      <c r="D29" s="16"/>
      <c r="E29" s="16"/>
      <c r="F29" s="15">
        <v>5</v>
      </c>
      <c r="G29" s="15">
        <v>5</v>
      </c>
      <c r="H29" s="15">
        <v>5</v>
      </c>
      <c r="I29" s="15">
        <v>5</v>
      </c>
      <c r="J29" s="15">
        <v>5</v>
      </c>
      <c r="K29" s="15">
        <v>5</v>
      </c>
      <c r="L29" s="15">
        <v>5</v>
      </c>
    </row>
    <row r="30" spans="1:12" s="18" customFormat="1" ht="19.5" customHeight="1">
      <c r="A30" s="17"/>
      <c r="B30" s="13" t="s">
        <v>35</v>
      </c>
      <c r="C30" s="21"/>
      <c r="D30" s="16"/>
      <c r="E30" s="16"/>
      <c r="F30" s="14">
        <f>SUM(F31:F32)</f>
        <v>90</v>
      </c>
      <c r="G30" s="14">
        <f>SUM(G31:G32)</f>
        <v>90</v>
      </c>
      <c r="H30" s="14">
        <f>SUM(H31:H32)</f>
        <v>90</v>
      </c>
      <c r="I30" s="14">
        <f>SUM(I31:I32)</f>
        <v>90</v>
      </c>
      <c r="J30" s="14">
        <f>SUM(J31:J33)</f>
        <v>102</v>
      </c>
      <c r="K30" s="14">
        <f>SUM(K31:K33)</f>
        <v>100</v>
      </c>
      <c r="L30" s="14">
        <f>SUM(L31:L34)</f>
        <v>330</v>
      </c>
    </row>
    <row r="31" spans="1:12" s="18" customFormat="1" ht="19.5" customHeight="1">
      <c r="A31" s="20">
        <v>3631</v>
      </c>
      <c r="B31" s="13"/>
      <c r="C31" s="21" t="s">
        <v>36</v>
      </c>
      <c r="D31" s="16"/>
      <c r="E31" s="16"/>
      <c r="F31" s="15">
        <v>80</v>
      </c>
      <c r="G31" s="15">
        <v>80</v>
      </c>
      <c r="H31" s="15">
        <v>80</v>
      </c>
      <c r="I31" s="15">
        <v>80</v>
      </c>
      <c r="J31" s="15">
        <v>80</v>
      </c>
      <c r="K31" s="15">
        <v>80</v>
      </c>
      <c r="L31" s="15">
        <v>80</v>
      </c>
    </row>
    <row r="32" spans="1:12" s="18" customFormat="1" ht="19.5" customHeight="1">
      <c r="A32" s="9">
        <v>3632</v>
      </c>
      <c r="B32" s="16"/>
      <c r="C32" s="16" t="s">
        <v>37</v>
      </c>
      <c r="D32" s="16"/>
      <c r="E32" s="16"/>
      <c r="F32" s="15">
        <v>10</v>
      </c>
      <c r="G32" s="15">
        <v>10</v>
      </c>
      <c r="H32" s="15">
        <v>10</v>
      </c>
      <c r="I32" s="15">
        <v>10</v>
      </c>
      <c r="J32" s="15">
        <v>10</v>
      </c>
      <c r="K32" s="15">
        <v>10</v>
      </c>
      <c r="L32" s="15">
        <v>50</v>
      </c>
    </row>
    <row r="33" spans="1:12" s="18" customFormat="1" ht="19.5" customHeight="1">
      <c r="A33" s="9">
        <v>3329</v>
      </c>
      <c r="B33" s="16"/>
      <c r="C33" s="16" t="s">
        <v>38</v>
      </c>
      <c r="D33" s="16"/>
      <c r="E33" s="16"/>
      <c r="F33" s="15"/>
      <c r="G33" s="15"/>
      <c r="H33" s="15"/>
      <c r="I33" s="15"/>
      <c r="J33" s="15">
        <v>12</v>
      </c>
      <c r="K33" s="15">
        <v>10</v>
      </c>
      <c r="L33" s="15">
        <v>180</v>
      </c>
    </row>
    <row r="34" spans="1:12" s="18" customFormat="1" ht="19.5" customHeight="1">
      <c r="A34" s="9">
        <v>3639</v>
      </c>
      <c r="B34" s="16"/>
      <c r="C34" s="16" t="s">
        <v>39</v>
      </c>
      <c r="D34" s="16"/>
      <c r="E34" s="16"/>
      <c r="F34" s="15"/>
      <c r="G34" s="15"/>
      <c r="H34" s="15"/>
      <c r="I34" s="15"/>
      <c r="J34" s="15"/>
      <c r="K34" s="15"/>
      <c r="L34" s="15">
        <v>20</v>
      </c>
    </row>
    <row r="35" spans="1:12" s="18" customFormat="1" ht="19.5" customHeight="1">
      <c r="A35" s="17"/>
      <c r="B35" s="13" t="s">
        <v>40</v>
      </c>
      <c r="C35" s="16"/>
      <c r="D35" s="16"/>
      <c r="E35" s="16"/>
      <c r="F35" s="14">
        <f aca="true" t="shared" si="3" ref="F35:L35">SUM(F36:F38)</f>
        <v>6120</v>
      </c>
      <c r="G35" s="14">
        <f t="shared" si="3"/>
        <v>6139</v>
      </c>
      <c r="H35" s="14">
        <f t="shared" si="3"/>
        <v>6875</v>
      </c>
      <c r="I35" s="14">
        <f t="shared" si="3"/>
        <v>6345</v>
      </c>
      <c r="J35" s="14">
        <f t="shared" si="3"/>
        <v>6163</v>
      </c>
      <c r="K35" s="14">
        <f t="shared" si="3"/>
        <v>6305</v>
      </c>
      <c r="L35" s="14">
        <f t="shared" si="3"/>
        <v>8356</v>
      </c>
    </row>
    <row r="36" spans="1:12" ht="19.5" customHeight="1">
      <c r="A36" s="9">
        <v>6112</v>
      </c>
      <c r="B36" s="11"/>
      <c r="C36" s="11" t="s">
        <v>41</v>
      </c>
      <c r="D36" s="11"/>
      <c r="E36" s="11"/>
      <c r="F36" s="15">
        <v>1650</v>
      </c>
      <c r="G36" s="15">
        <v>1650</v>
      </c>
      <c r="H36" s="15">
        <v>1650</v>
      </c>
      <c r="I36" s="15">
        <v>1650</v>
      </c>
      <c r="J36" s="15">
        <v>1650</v>
      </c>
      <c r="K36" s="15">
        <f>1700+10</f>
        <v>1710</v>
      </c>
      <c r="L36" s="15">
        <v>1900</v>
      </c>
    </row>
    <row r="37" spans="1:12" ht="19.5" customHeight="1">
      <c r="A37" s="9">
        <v>6173</v>
      </c>
      <c r="B37" s="11"/>
      <c r="C37" s="11" t="s">
        <v>42</v>
      </c>
      <c r="D37" s="11"/>
      <c r="E37" s="11"/>
      <c r="F37" s="15"/>
      <c r="G37" s="15"/>
      <c r="H37" s="15"/>
      <c r="I37" s="15"/>
      <c r="J37" s="15"/>
      <c r="K37" s="15"/>
      <c r="L37" s="15">
        <v>300</v>
      </c>
    </row>
    <row r="38" spans="1:12" ht="19.5" customHeight="1">
      <c r="A38" s="9">
        <v>6171</v>
      </c>
      <c r="B38" s="11"/>
      <c r="C38" s="11" t="s">
        <v>43</v>
      </c>
      <c r="D38" s="11"/>
      <c r="E38" s="11"/>
      <c r="F38" s="15">
        <v>4470</v>
      </c>
      <c r="G38" s="15">
        <v>4489</v>
      </c>
      <c r="H38" s="15">
        <f>4489+736</f>
        <v>5225</v>
      </c>
      <c r="I38" s="15">
        <v>4695</v>
      </c>
      <c r="J38" s="15">
        <f>4695-182</f>
        <v>4513</v>
      </c>
      <c r="K38" s="15">
        <f>4589+6</f>
        <v>4595</v>
      </c>
      <c r="L38" s="15">
        <v>6156</v>
      </c>
    </row>
    <row r="39" spans="1:12" s="18" customFormat="1" ht="19.5" customHeight="1">
      <c r="A39" s="17"/>
      <c r="B39" s="13" t="s">
        <v>44</v>
      </c>
      <c r="C39" s="16"/>
      <c r="D39" s="16"/>
      <c r="E39" s="16"/>
      <c r="F39" s="14">
        <f aca="true" t="shared" si="4" ref="F39:L39">SUM(F40:F42)</f>
        <v>242</v>
      </c>
      <c r="G39" s="14">
        <f t="shared" si="4"/>
        <v>242</v>
      </c>
      <c r="H39" s="14">
        <f t="shared" si="4"/>
        <v>242</v>
      </c>
      <c r="I39" s="14">
        <f t="shared" si="4"/>
        <v>264</v>
      </c>
      <c r="J39" s="14">
        <f t="shared" si="4"/>
        <v>264</v>
      </c>
      <c r="K39" s="14">
        <f t="shared" si="4"/>
        <v>242</v>
      </c>
      <c r="L39" s="14">
        <f t="shared" si="4"/>
        <v>642</v>
      </c>
    </row>
    <row r="40" spans="1:12" s="18" customFormat="1" ht="19.5" customHeight="1">
      <c r="A40" s="20">
        <v>6310</v>
      </c>
      <c r="B40" s="13"/>
      <c r="C40" s="21" t="s">
        <v>45</v>
      </c>
      <c r="D40" s="16"/>
      <c r="E40" s="16"/>
      <c r="F40" s="15">
        <v>20</v>
      </c>
      <c r="G40" s="15">
        <v>20</v>
      </c>
      <c r="H40" s="15">
        <v>20</v>
      </c>
      <c r="I40" s="15">
        <v>20</v>
      </c>
      <c r="J40" s="15">
        <v>20</v>
      </c>
      <c r="K40" s="15">
        <v>20</v>
      </c>
      <c r="L40" s="15">
        <v>20</v>
      </c>
    </row>
    <row r="41" spans="1:12" ht="19.5" customHeight="1">
      <c r="A41" s="9">
        <v>6320</v>
      </c>
      <c r="B41" s="11"/>
      <c r="C41" s="11" t="s">
        <v>46</v>
      </c>
      <c r="D41" s="11"/>
      <c r="E41" s="11"/>
      <c r="F41" s="15">
        <v>120</v>
      </c>
      <c r="G41" s="15">
        <v>120</v>
      </c>
      <c r="H41" s="15">
        <v>120</v>
      </c>
      <c r="I41" s="15">
        <v>120</v>
      </c>
      <c r="J41" s="15">
        <v>120</v>
      </c>
      <c r="K41" s="15">
        <v>120</v>
      </c>
      <c r="L41" s="15">
        <v>120</v>
      </c>
    </row>
    <row r="42" spans="1:12" ht="19.5" customHeight="1">
      <c r="A42" s="9">
        <v>6330</v>
      </c>
      <c r="B42" s="11"/>
      <c r="C42" s="11" t="s">
        <v>47</v>
      </c>
      <c r="D42" s="11"/>
      <c r="E42" s="11"/>
      <c r="F42" s="15">
        <v>102</v>
      </c>
      <c r="G42" s="15">
        <v>102</v>
      </c>
      <c r="H42" s="15">
        <v>102</v>
      </c>
      <c r="I42" s="15">
        <v>124</v>
      </c>
      <c r="J42" s="15">
        <v>124</v>
      </c>
      <c r="K42" s="15">
        <v>102</v>
      </c>
      <c r="L42" s="15">
        <v>502</v>
      </c>
    </row>
    <row r="43" spans="1:12" ht="19.5" customHeight="1">
      <c r="A43" s="9"/>
      <c r="B43" s="10" t="s">
        <v>48</v>
      </c>
      <c r="C43" s="11"/>
      <c r="D43" s="11"/>
      <c r="E43" s="11"/>
      <c r="F43" s="12">
        <v>7030</v>
      </c>
      <c r="G43" s="12">
        <f>SUM(G45:G51)</f>
        <v>0</v>
      </c>
      <c r="H43" s="12">
        <f>SUM(H45:H56)</f>
        <v>0</v>
      </c>
      <c r="I43" s="12">
        <f>SUM(I45:I56)</f>
        <v>0</v>
      </c>
      <c r="J43" s="12">
        <v>25148</v>
      </c>
      <c r="K43" s="12">
        <f>SUM(K44:K56)</f>
        <v>1050</v>
      </c>
      <c r="L43" s="12">
        <f>SUM(L44:L56)</f>
        <v>9150</v>
      </c>
    </row>
    <row r="44" spans="1:12" ht="19.5" customHeight="1">
      <c r="A44" s="9">
        <v>3745</v>
      </c>
      <c r="B44" s="10"/>
      <c r="C44" s="11" t="s">
        <v>49</v>
      </c>
      <c r="D44" s="11"/>
      <c r="E44" s="11"/>
      <c r="F44" s="12"/>
      <c r="G44" s="12"/>
      <c r="H44" s="12"/>
      <c r="I44" s="12"/>
      <c r="J44" s="12"/>
      <c r="K44" s="15">
        <v>150</v>
      </c>
      <c r="L44" s="15">
        <f>250</f>
        <v>250</v>
      </c>
    </row>
    <row r="45" spans="1:12" s="26" customFormat="1" ht="19.5" customHeight="1">
      <c r="A45" s="20">
        <v>3113</v>
      </c>
      <c r="B45" s="21"/>
      <c r="C45" s="21" t="s">
        <v>50</v>
      </c>
      <c r="D45" s="21"/>
      <c r="E45" s="21"/>
      <c r="F45" s="21"/>
      <c r="G45" s="21"/>
      <c r="H45" s="21"/>
      <c r="I45" s="21"/>
      <c r="J45" s="21"/>
      <c r="K45" s="21"/>
      <c r="L45" s="15">
        <v>2300</v>
      </c>
    </row>
    <row r="46" spans="1:12" s="26" customFormat="1" ht="19.5" customHeight="1">
      <c r="A46" s="20">
        <v>3412</v>
      </c>
      <c r="B46" s="21"/>
      <c r="C46" s="21" t="s">
        <v>51</v>
      </c>
      <c r="D46" s="21"/>
      <c r="E46" s="21"/>
      <c r="F46" s="15"/>
      <c r="G46" s="15"/>
      <c r="H46" s="15"/>
      <c r="I46" s="15"/>
      <c r="J46" s="15"/>
      <c r="K46" s="15"/>
      <c r="L46" s="15">
        <v>1000</v>
      </c>
    </row>
    <row r="47" spans="1:12" s="26" customFormat="1" ht="19.5" customHeight="1">
      <c r="A47" s="20">
        <v>3412</v>
      </c>
      <c r="B47" s="21"/>
      <c r="C47" s="21" t="s">
        <v>52</v>
      </c>
      <c r="D47" s="21"/>
      <c r="E47" s="21"/>
      <c r="F47" s="15"/>
      <c r="G47" s="15"/>
      <c r="H47" s="15"/>
      <c r="I47" s="15"/>
      <c r="J47" s="15"/>
      <c r="K47" s="15"/>
      <c r="L47" s="15">
        <v>400</v>
      </c>
    </row>
    <row r="48" spans="1:12" s="26" customFormat="1" ht="19.5" customHeight="1">
      <c r="A48" s="20">
        <v>3613</v>
      </c>
      <c r="B48" s="21"/>
      <c r="C48" s="21" t="s">
        <v>53</v>
      </c>
      <c r="D48" s="21"/>
      <c r="E48" s="21"/>
      <c r="F48" s="15"/>
      <c r="G48" s="15"/>
      <c r="H48" s="15"/>
      <c r="I48" s="15"/>
      <c r="J48" s="15"/>
      <c r="K48" s="15">
        <v>900</v>
      </c>
      <c r="L48" s="15">
        <v>500</v>
      </c>
    </row>
    <row r="49" spans="1:12" s="26" customFormat="1" ht="19.5" customHeight="1">
      <c r="A49" s="20">
        <v>2212</v>
      </c>
      <c r="B49" s="21"/>
      <c r="C49" s="21" t="s">
        <v>54</v>
      </c>
      <c r="D49" s="21"/>
      <c r="E49" s="21"/>
      <c r="F49" s="15"/>
      <c r="G49" s="15"/>
      <c r="H49" s="15"/>
      <c r="I49" s="15"/>
      <c r="J49" s="15"/>
      <c r="K49" s="15"/>
      <c r="L49" s="15">
        <v>200</v>
      </c>
    </row>
    <row r="50" spans="1:12" s="26" customFormat="1" ht="19.5" customHeight="1">
      <c r="A50" s="20">
        <v>2212</v>
      </c>
      <c r="B50" s="21"/>
      <c r="C50" s="21" t="s">
        <v>55</v>
      </c>
      <c r="D50" s="21"/>
      <c r="E50" s="21"/>
      <c r="F50" s="15"/>
      <c r="G50" s="15"/>
      <c r="H50" s="15"/>
      <c r="I50" s="15"/>
      <c r="J50" s="15"/>
      <c r="K50" s="15"/>
      <c r="L50" s="15">
        <v>600</v>
      </c>
    </row>
    <row r="51" spans="1:12" s="26" customFormat="1" ht="19.5" customHeight="1">
      <c r="A51" s="20">
        <v>2212</v>
      </c>
      <c r="B51" s="21"/>
      <c r="C51" s="21" t="s">
        <v>56</v>
      </c>
      <c r="D51" s="21"/>
      <c r="E51" s="21"/>
      <c r="F51" s="15"/>
      <c r="G51" s="15"/>
      <c r="H51" s="15"/>
      <c r="I51" s="15"/>
      <c r="J51" s="15"/>
      <c r="K51" s="15"/>
      <c r="L51" s="15">
        <v>800</v>
      </c>
    </row>
    <row r="52" spans="1:12" s="26" customFormat="1" ht="19.5" customHeight="1">
      <c r="A52" s="20">
        <v>2212</v>
      </c>
      <c r="B52" s="21"/>
      <c r="C52" s="21" t="s">
        <v>57</v>
      </c>
      <c r="D52" s="21"/>
      <c r="E52" s="21"/>
      <c r="F52" s="15"/>
      <c r="G52" s="15"/>
      <c r="H52" s="15"/>
      <c r="I52" s="15"/>
      <c r="J52" s="15"/>
      <c r="K52" s="15"/>
      <c r="L52" s="15">
        <v>800</v>
      </c>
    </row>
    <row r="53" spans="1:12" s="26" customFormat="1" ht="19.5" customHeight="1">
      <c r="A53" s="20">
        <v>2212</v>
      </c>
      <c r="B53" s="21"/>
      <c r="C53" s="21" t="s">
        <v>58</v>
      </c>
      <c r="D53" s="21"/>
      <c r="E53" s="21"/>
      <c r="F53" s="15"/>
      <c r="G53" s="15"/>
      <c r="H53" s="15"/>
      <c r="I53" s="15"/>
      <c r="J53" s="15"/>
      <c r="K53" s="15"/>
      <c r="L53" s="15">
        <v>1400</v>
      </c>
    </row>
    <row r="54" spans="1:12" s="26" customFormat="1" ht="19.5" customHeight="1">
      <c r="A54" s="20">
        <v>2212</v>
      </c>
      <c r="B54" s="21"/>
      <c r="C54" s="21" t="s">
        <v>59</v>
      </c>
      <c r="D54" s="21"/>
      <c r="E54" s="21"/>
      <c r="F54" s="15"/>
      <c r="G54" s="15"/>
      <c r="H54" s="15"/>
      <c r="I54" s="15"/>
      <c r="J54" s="15"/>
      <c r="K54" s="15"/>
      <c r="L54" s="15">
        <v>700</v>
      </c>
    </row>
    <row r="55" spans="1:12" s="26" customFormat="1" ht="19.5" customHeight="1">
      <c r="A55" s="20">
        <v>3613</v>
      </c>
      <c r="B55" s="21"/>
      <c r="C55" s="21" t="s">
        <v>60</v>
      </c>
      <c r="D55" s="21"/>
      <c r="E55" s="21"/>
      <c r="F55" s="15"/>
      <c r="G55" s="15"/>
      <c r="H55" s="15"/>
      <c r="I55" s="15"/>
      <c r="J55" s="15"/>
      <c r="K55" s="15"/>
      <c r="L55" s="15">
        <v>200</v>
      </c>
    </row>
    <row r="56" spans="1:14" s="26" customFormat="1" ht="19.5" customHeight="1">
      <c r="A56" s="21"/>
      <c r="B56" s="21"/>
      <c r="C56" s="21"/>
      <c r="D56" s="21"/>
      <c r="E56" s="21" t="s">
        <v>61</v>
      </c>
      <c r="F56" s="21"/>
      <c r="G56" s="21"/>
      <c r="H56" s="15"/>
      <c r="I56" s="15"/>
      <c r="J56" s="15"/>
      <c r="K56" s="15"/>
      <c r="L56" s="15"/>
      <c r="M56" s="27"/>
      <c r="N56" s="27"/>
    </row>
    <row r="57" spans="1:12" ht="19.5" customHeight="1">
      <c r="A57" s="9"/>
      <c r="B57" s="10" t="s">
        <v>62</v>
      </c>
      <c r="C57" s="20"/>
      <c r="D57" s="11"/>
      <c r="E57" s="11"/>
      <c r="F57" s="12" t="e">
        <f aca="true" t="shared" si="5" ref="F57:L57">SUM(F2+F43)</f>
        <v>#VALUE!</v>
      </c>
      <c r="G57" s="12" t="e">
        <f t="shared" si="5"/>
        <v>#VALUE!</v>
      </c>
      <c r="H57" s="12" t="e">
        <f t="shared" si="5"/>
        <v>#VALUE!</v>
      </c>
      <c r="I57" s="12" t="e">
        <f t="shared" si="5"/>
        <v>#VALUE!</v>
      </c>
      <c r="J57" s="12">
        <f t="shared" si="5"/>
        <v>42398.8</v>
      </c>
      <c r="K57" s="12">
        <f t="shared" si="5"/>
        <v>17262.5</v>
      </c>
      <c r="L57" s="28">
        <f t="shared" si="5"/>
        <v>31540</v>
      </c>
    </row>
    <row r="58" spans="6:12" ht="19.5" customHeight="1">
      <c r="F58" s="29" t="e">
        <f aca="true" t="shared" si="6" ref="F58:K58">SUM(F57-F42)</f>
        <v>#VALUE!</v>
      </c>
      <c r="G58" s="29" t="e">
        <f t="shared" si="6"/>
        <v>#VALUE!</v>
      </c>
      <c r="H58" s="29" t="e">
        <f t="shared" si="6"/>
        <v>#VALUE!</v>
      </c>
      <c r="I58" s="29" t="e">
        <f t="shared" si="6"/>
        <v>#VALUE!</v>
      </c>
      <c r="J58" s="30">
        <f t="shared" si="6"/>
        <v>42274.8</v>
      </c>
      <c r="K58" s="31">
        <f t="shared" si="6"/>
        <v>17160.5</v>
      </c>
      <c r="L58" s="31"/>
    </row>
    <row r="59" ht="19.5" customHeight="1">
      <c r="P59" s="32"/>
    </row>
    <row r="60" ht="19.5" customHeight="1">
      <c r="B60" s="2" t="s">
        <v>63</v>
      </c>
    </row>
    <row r="61" ht="12.75" customHeight="1">
      <c r="B61" s="33">
        <v>43084</v>
      </c>
    </row>
    <row r="62" ht="15" customHeight="1"/>
    <row r="63" ht="12.75" customHeight="1">
      <c r="B63" s="2" t="s">
        <v>65</v>
      </c>
    </row>
    <row r="64" spans="2:3" ht="12.75" customHeight="1">
      <c r="B64" s="2" t="s">
        <v>64</v>
      </c>
      <c r="C64" s="34"/>
    </row>
  </sheetData>
  <sheetProtection selectLockedCells="1" selectUnlockedCells="1"/>
  <printOptions/>
  <pageMargins left="0.7" right="0.7" top="0.7875" bottom="0.78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</dc:creator>
  <cp:keywords/>
  <dc:description/>
  <cp:lastModifiedBy>default</cp:lastModifiedBy>
  <dcterms:created xsi:type="dcterms:W3CDTF">2018-03-22T12:10:39Z</dcterms:created>
  <dcterms:modified xsi:type="dcterms:W3CDTF">2018-03-22T13:12:57Z</dcterms:modified>
  <cp:category/>
  <cp:version/>
  <cp:contentType/>
  <cp:contentStatus/>
</cp:coreProperties>
</file>