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ult.acer-m3400-02\Desktop\ÚD, rozpočet, rozpočt. opatření, rozp. výhled\"/>
    </mc:Choice>
  </mc:AlternateContent>
  <bookViews>
    <workbookView xWindow="0" yWindow="0" windowWidth="19200" windowHeight="113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L43" i="1"/>
  <c r="K43" i="1"/>
  <c r="I43" i="1"/>
  <c r="H43" i="1"/>
  <c r="G43" i="1"/>
  <c r="L39" i="1"/>
  <c r="K39" i="1"/>
  <c r="J39" i="1"/>
  <c r="I39" i="1"/>
  <c r="H39" i="1"/>
  <c r="G39" i="1"/>
  <c r="F39" i="1"/>
  <c r="K38" i="1"/>
  <c r="K35" i="1" s="1"/>
  <c r="J38" i="1"/>
  <c r="H38" i="1"/>
  <c r="K36" i="1"/>
  <c r="L35" i="1"/>
  <c r="L2" i="1" s="1"/>
  <c r="L57" i="1" s="1"/>
  <c r="J35" i="1"/>
  <c r="I35" i="1"/>
  <c r="H35" i="1"/>
  <c r="G35" i="1"/>
  <c r="F35" i="1"/>
  <c r="L30" i="1"/>
  <c r="K30" i="1"/>
  <c r="J30" i="1"/>
  <c r="I30" i="1"/>
  <c r="H30" i="1"/>
  <c r="G30" i="1"/>
  <c r="F30" i="1"/>
  <c r="J19" i="1"/>
  <c r="J18" i="1"/>
  <c r="I18" i="1"/>
  <c r="I17" i="1" s="1"/>
  <c r="I14" i="1" s="1"/>
  <c r="H18" i="1"/>
  <c r="L17" i="1"/>
  <c r="K17" i="1"/>
  <c r="J17" i="1"/>
  <c r="H17" i="1"/>
  <c r="H14" i="1" s="1"/>
  <c r="H2" i="1" s="1"/>
  <c r="H57" i="1" s="1"/>
  <c r="H58" i="1" s="1"/>
  <c r="G17" i="1"/>
  <c r="F17" i="1"/>
  <c r="L14" i="1"/>
  <c r="K14" i="1"/>
  <c r="J14" i="1"/>
  <c r="G14" i="1"/>
  <c r="F14" i="1"/>
  <c r="J12" i="1"/>
  <c r="J11" i="1"/>
  <c r="L10" i="1"/>
  <c r="K10" i="1"/>
  <c r="J10" i="1"/>
  <c r="I10" i="1"/>
  <c r="H10" i="1"/>
  <c r="G10" i="1"/>
  <c r="F10" i="1"/>
  <c r="L9" i="1"/>
  <c r="L8" i="1"/>
  <c r="K8" i="1"/>
  <c r="J7" i="1"/>
  <c r="J5" i="1" s="1"/>
  <c r="J2" i="1" s="1"/>
  <c r="J57" i="1" s="1"/>
  <c r="J58" i="1" s="1"/>
  <c r="L5" i="1"/>
  <c r="K5" i="1"/>
  <c r="K2" i="1" s="1"/>
  <c r="K57" i="1" s="1"/>
  <c r="K58" i="1" s="1"/>
  <c r="I5" i="1"/>
  <c r="I2" i="1" s="1"/>
  <c r="I57" i="1" s="1"/>
  <c r="I58" i="1" s="1"/>
  <c r="H5" i="1"/>
  <c r="G5" i="1"/>
  <c r="G2" i="1" s="1"/>
  <c r="G57" i="1" s="1"/>
  <c r="G58" i="1" s="1"/>
  <c r="F5" i="1"/>
  <c r="F2" i="1"/>
  <c r="F57" i="1" s="1"/>
  <c r="F58" i="1" s="1"/>
  <c r="A1" i="1"/>
</calcChain>
</file>

<file path=xl/sharedStrings.xml><?xml version="1.0" encoding="utf-8"?>
<sst xmlns="http://schemas.openxmlformats.org/spreadsheetml/2006/main" count="67" uniqueCount="67">
  <si>
    <t>Rozpočet 2015</t>
  </si>
  <si>
    <t>UR 4/15</t>
  </si>
  <si>
    <t>UR 06/15</t>
  </si>
  <si>
    <t>UR 09/15</t>
  </si>
  <si>
    <t>UR 11/15</t>
  </si>
  <si>
    <t>Rozpočet 2016</t>
  </si>
  <si>
    <t>Rozpočet 2018</t>
  </si>
  <si>
    <t>Běžné výdaje</t>
  </si>
  <si>
    <t>K01 – daně</t>
  </si>
  <si>
    <t>daň z nemovitosti</t>
  </si>
  <si>
    <t>K02 - ochrana ŽP</t>
  </si>
  <si>
    <t>veřejná zeleň</t>
  </si>
  <si>
    <t>sběrný dvůr</t>
  </si>
  <si>
    <t>K03 - silnice,doprava</t>
  </si>
  <si>
    <t>údržba místní komunikací</t>
  </si>
  <si>
    <t>K04 - školství</t>
  </si>
  <si>
    <t>základní škola</t>
  </si>
  <si>
    <t>sportovní činnost</t>
  </si>
  <si>
    <t>dětská hřiště</t>
  </si>
  <si>
    <t>K05 – zdravotnictví</t>
  </si>
  <si>
    <t>lékař.služba první pomoci</t>
  </si>
  <si>
    <t>ost. Služby a činn. V obl.sociální péče</t>
  </si>
  <si>
    <t>K06 - kultura</t>
  </si>
  <si>
    <t>knihovna - PO</t>
  </si>
  <si>
    <t>kultura</t>
  </si>
  <si>
    <t>rozhlas</t>
  </si>
  <si>
    <t>vinořský zpravodaj,propagace MČ</t>
  </si>
  <si>
    <t>mezinárodní spolupráce</t>
  </si>
  <si>
    <t>společenský dům</t>
  </si>
  <si>
    <t>Občan.záležitosti</t>
  </si>
  <si>
    <t>ostatní zájmová činnost</t>
  </si>
  <si>
    <t>ost. záj.činn.-fin.dar.-VinoHra</t>
  </si>
  <si>
    <t>K07 - požární ochrana</t>
  </si>
  <si>
    <t xml:space="preserve"> </t>
  </si>
  <si>
    <t>sklad IPCHO</t>
  </si>
  <si>
    <t>K08 – komunální služby</t>
  </si>
  <si>
    <t>veřejné osvětlení</t>
  </si>
  <si>
    <t>hřbitov</t>
  </si>
  <si>
    <t>ochr.kultur.památek</t>
  </si>
  <si>
    <t>komunální služby-WC náměstí</t>
  </si>
  <si>
    <t>K09 - místní správa</t>
  </si>
  <si>
    <t>poslanci</t>
  </si>
  <si>
    <t>referendum</t>
  </si>
  <si>
    <t>činnost místní správy</t>
  </si>
  <si>
    <t>K10 - převody</t>
  </si>
  <si>
    <t>poplatky bankám</t>
  </si>
  <si>
    <t>pojištění majetku</t>
  </si>
  <si>
    <t>převody vlastním fondům</t>
  </si>
  <si>
    <t>Kapitálové výdaje</t>
  </si>
  <si>
    <t>zeleň-technika</t>
  </si>
  <si>
    <t>5 tříd ZŠ-dostavba</t>
  </si>
  <si>
    <t>veřejné sportoviště-projekt</t>
  </si>
  <si>
    <t>sociální byty - projekt</t>
  </si>
  <si>
    <t>hydroizolace ZS</t>
  </si>
  <si>
    <t xml:space="preserve">výkup pozemků </t>
  </si>
  <si>
    <t>zámecká zeď - Mladobol.</t>
  </si>
  <si>
    <t xml:space="preserve">parkoviště Mikulovická/Mladobol. </t>
  </si>
  <si>
    <t>parkoviště Čeperská/Mladobol.</t>
  </si>
  <si>
    <t xml:space="preserve">autobusová zast. Semtínská/Mladobol. </t>
  </si>
  <si>
    <t>chodník Bohdanečská - Ctěnice</t>
  </si>
  <si>
    <t xml:space="preserve">kotelna </t>
  </si>
  <si>
    <t xml:space="preserve">parkoviště Čeperská </t>
  </si>
  <si>
    <t>Výdaje celkem</t>
  </si>
  <si>
    <t xml:space="preserve">Zpracovala: D. Petrová </t>
  </si>
  <si>
    <t>Sejmuto:</t>
  </si>
  <si>
    <t xml:space="preserve">po konsolidaci </t>
  </si>
  <si>
    <t xml:space="preserve">Vyvěšeno: 24. 11.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</si>
</sst>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0"/>
    <numFmt numFmtId="165" formatCode="#,##0.00;\-#,##0.00"/>
    <numFmt numFmtId="166" formatCode="#,##0;\-#,##0"/>
    <numFmt numFmtId="167" formatCode="dd/mm/yyyy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3" fontId="4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3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wrapText="1"/>
    </xf>
    <xf numFmtId="165" fontId="5" fillId="0" borderId="0" xfId="0" applyNumberFormat="1" applyFont="1"/>
    <xf numFmtId="165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3" fontId="0" fillId="0" borderId="0" xfId="0" applyNumberFormat="1"/>
    <xf numFmtId="167" fontId="0" fillId="0" borderId="0" xfId="0" applyNumberFormat="1" applyAlignment="1">
      <alignment horizontal="left"/>
    </xf>
    <xf numFmtId="167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topLeftCell="A43" workbookViewId="0">
      <selection activeCell="M1" sqref="M1"/>
    </sheetView>
  </sheetViews>
  <sheetFormatPr defaultRowHeight="15" x14ac:dyDescent="0.25"/>
  <cols>
    <col min="1" max="1" width="9.140625" style="1"/>
    <col min="2" max="2" width="26" customWidth="1"/>
    <col min="3" max="3" width="25.42578125" customWidth="1"/>
    <col min="4" max="11" width="0" hidden="1" customWidth="1"/>
    <col min="12" max="12" width="14.28515625" customWidth="1"/>
    <col min="13" max="16" width="9" style="1" customWidth="1"/>
    <col min="20" max="20" width="18.42578125" customWidth="1"/>
    <col min="22" max="22" width="13" customWidth="1"/>
    <col min="23" max="23" width="16" customWidth="1"/>
    <col min="258" max="258" width="26" customWidth="1"/>
    <col min="259" max="259" width="25.42578125" customWidth="1"/>
    <col min="260" max="267" width="0" hidden="1" customWidth="1"/>
    <col min="268" max="268" width="14.28515625" customWidth="1"/>
    <col min="269" max="272" width="9" customWidth="1"/>
    <col min="276" max="276" width="18.42578125" customWidth="1"/>
    <col min="278" max="278" width="13" customWidth="1"/>
    <col min="279" max="279" width="16" customWidth="1"/>
    <col min="514" max="514" width="26" customWidth="1"/>
    <col min="515" max="515" width="25.42578125" customWidth="1"/>
    <col min="516" max="523" width="0" hidden="1" customWidth="1"/>
    <col min="524" max="524" width="14.28515625" customWidth="1"/>
    <col min="525" max="528" width="9" customWidth="1"/>
    <col min="532" max="532" width="18.42578125" customWidth="1"/>
    <col min="534" max="534" width="13" customWidth="1"/>
    <col min="535" max="535" width="16" customWidth="1"/>
    <col min="770" max="770" width="26" customWidth="1"/>
    <col min="771" max="771" width="25.42578125" customWidth="1"/>
    <col min="772" max="779" width="0" hidden="1" customWidth="1"/>
    <col min="780" max="780" width="14.28515625" customWidth="1"/>
    <col min="781" max="784" width="9" customWidth="1"/>
    <col min="788" max="788" width="18.42578125" customWidth="1"/>
    <col min="790" max="790" width="13" customWidth="1"/>
    <col min="791" max="791" width="16" customWidth="1"/>
    <col min="1026" max="1026" width="26" customWidth="1"/>
    <col min="1027" max="1027" width="25.42578125" customWidth="1"/>
    <col min="1028" max="1035" width="0" hidden="1" customWidth="1"/>
    <col min="1036" max="1036" width="14.28515625" customWidth="1"/>
    <col min="1037" max="1040" width="9" customWidth="1"/>
    <col min="1044" max="1044" width="18.42578125" customWidth="1"/>
    <col min="1046" max="1046" width="13" customWidth="1"/>
    <col min="1047" max="1047" width="16" customWidth="1"/>
    <col min="1282" max="1282" width="26" customWidth="1"/>
    <col min="1283" max="1283" width="25.42578125" customWidth="1"/>
    <col min="1284" max="1291" width="0" hidden="1" customWidth="1"/>
    <col min="1292" max="1292" width="14.28515625" customWidth="1"/>
    <col min="1293" max="1296" width="9" customWidth="1"/>
    <col min="1300" max="1300" width="18.42578125" customWidth="1"/>
    <col min="1302" max="1302" width="13" customWidth="1"/>
    <col min="1303" max="1303" width="16" customWidth="1"/>
    <col min="1538" max="1538" width="26" customWidth="1"/>
    <col min="1539" max="1539" width="25.42578125" customWidth="1"/>
    <col min="1540" max="1547" width="0" hidden="1" customWidth="1"/>
    <col min="1548" max="1548" width="14.28515625" customWidth="1"/>
    <col min="1549" max="1552" width="9" customWidth="1"/>
    <col min="1556" max="1556" width="18.42578125" customWidth="1"/>
    <col min="1558" max="1558" width="13" customWidth="1"/>
    <col min="1559" max="1559" width="16" customWidth="1"/>
    <col min="1794" max="1794" width="26" customWidth="1"/>
    <col min="1795" max="1795" width="25.42578125" customWidth="1"/>
    <col min="1796" max="1803" width="0" hidden="1" customWidth="1"/>
    <col min="1804" max="1804" width="14.28515625" customWidth="1"/>
    <col min="1805" max="1808" width="9" customWidth="1"/>
    <col min="1812" max="1812" width="18.42578125" customWidth="1"/>
    <col min="1814" max="1814" width="13" customWidth="1"/>
    <col min="1815" max="1815" width="16" customWidth="1"/>
    <col min="2050" max="2050" width="26" customWidth="1"/>
    <col min="2051" max="2051" width="25.42578125" customWidth="1"/>
    <col min="2052" max="2059" width="0" hidden="1" customWidth="1"/>
    <col min="2060" max="2060" width="14.28515625" customWidth="1"/>
    <col min="2061" max="2064" width="9" customWidth="1"/>
    <col min="2068" max="2068" width="18.42578125" customWidth="1"/>
    <col min="2070" max="2070" width="13" customWidth="1"/>
    <col min="2071" max="2071" width="16" customWidth="1"/>
    <col min="2306" max="2306" width="26" customWidth="1"/>
    <col min="2307" max="2307" width="25.42578125" customWidth="1"/>
    <col min="2308" max="2315" width="0" hidden="1" customWidth="1"/>
    <col min="2316" max="2316" width="14.28515625" customWidth="1"/>
    <col min="2317" max="2320" width="9" customWidth="1"/>
    <col min="2324" max="2324" width="18.42578125" customWidth="1"/>
    <col min="2326" max="2326" width="13" customWidth="1"/>
    <col min="2327" max="2327" width="16" customWidth="1"/>
    <col min="2562" max="2562" width="26" customWidth="1"/>
    <col min="2563" max="2563" width="25.42578125" customWidth="1"/>
    <col min="2564" max="2571" width="0" hidden="1" customWidth="1"/>
    <col min="2572" max="2572" width="14.28515625" customWidth="1"/>
    <col min="2573" max="2576" width="9" customWidth="1"/>
    <col min="2580" max="2580" width="18.42578125" customWidth="1"/>
    <col min="2582" max="2582" width="13" customWidth="1"/>
    <col min="2583" max="2583" width="16" customWidth="1"/>
    <col min="2818" max="2818" width="26" customWidth="1"/>
    <col min="2819" max="2819" width="25.42578125" customWidth="1"/>
    <col min="2820" max="2827" width="0" hidden="1" customWidth="1"/>
    <col min="2828" max="2828" width="14.28515625" customWidth="1"/>
    <col min="2829" max="2832" width="9" customWidth="1"/>
    <col min="2836" max="2836" width="18.42578125" customWidth="1"/>
    <col min="2838" max="2838" width="13" customWidth="1"/>
    <col min="2839" max="2839" width="16" customWidth="1"/>
    <col min="3074" max="3074" width="26" customWidth="1"/>
    <col min="3075" max="3075" width="25.42578125" customWidth="1"/>
    <col min="3076" max="3083" width="0" hidden="1" customWidth="1"/>
    <col min="3084" max="3084" width="14.28515625" customWidth="1"/>
    <col min="3085" max="3088" width="9" customWidth="1"/>
    <col min="3092" max="3092" width="18.42578125" customWidth="1"/>
    <col min="3094" max="3094" width="13" customWidth="1"/>
    <col min="3095" max="3095" width="16" customWidth="1"/>
    <col min="3330" max="3330" width="26" customWidth="1"/>
    <col min="3331" max="3331" width="25.42578125" customWidth="1"/>
    <col min="3332" max="3339" width="0" hidden="1" customWidth="1"/>
    <col min="3340" max="3340" width="14.28515625" customWidth="1"/>
    <col min="3341" max="3344" width="9" customWidth="1"/>
    <col min="3348" max="3348" width="18.42578125" customWidth="1"/>
    <col min="3350" max="3350" width="13" customWidth="1"/>
    <col min="3351" max="3351" width="16" customWidth="1"/>
    <col min="3586" max="3586" width="26" customWidth="1"/>
    <col min="3587" max="3587" width="25.42578125" customWidth="1"/>
    <col min="3588" max="3595" width="0" hidden="1" customWidth="1"/>
    <col min="3596" max="3596" width="14.28515625" customWidth="1"/>
    <col min="3597" max="3600" width="9" customWidth="1"/>
    <col min="3604" max="3604" width="18.42578125" customWidth="1"/>
    <col min="3606" max="3606" width="13" customWidth="1"/>
    <col min="3607" max="3607" width="16" customWidth="1"/>
    <col min="3842" max="3842" width="26" customWidth="1"/>
    <col min="3843" max="3843" width="25.42578125" customWidth="1"/>
    <col min="3844" max="3851" width="0" hidden="1" customWidth="1"/>
    <col min="3852" max="3852" width="14.28515625" customWidth="1"/>
    <col min="3853" max="3856" width="9" customWidth="1"/>
    <col min="3860" max="3860" width="18.42578125" customWidth="1"/>
    <col min="3862" max="3862" width="13" customWidth="1"/>
    <col min="3863" max="3863" width="16" customWidth="1"/>
    <col min="4098" max="4098" width="26" customWidth="1"/>
    <col min="4099" max="4099" width="25.42578125" customWidth="1"/>
    <col min="4100" max="4107" width="0" hidden="1" customWidth="1"/>
    <col min="4108" max="4108" width="14.28515625" customWidth="1"/>
    <col min="4109" max="4112" width="9" customWidth="1"/>
    <col min="4116" max="4116" width="18.42578125" customWidth="1"/>
    <col min="4118" max="4118" width="13" customWidth="1"/>
    <col min="4119" max="4119" width="16" customWidth="1"/>
    <col min="4354" max="4354" width="26" customWidth="1"/>
    <col min="4355" max="4355" width="25.42578125" customWidth="1"/>
    <col min="4356" max="4363" width="0" hidden="1" customWidth="1"/>
    <col min="4364" max="4364" width="14.28515625" customWidth="1"/>
    <col min="4365" max="4368" width="9" customWidth="1"/>
    <col min="4372" max="4372" width="18.42578125" customWidth="1"/>
    <col min="4374" max="4374" width="13" customWidth="1"/>
    <col min="4375" max="4375" width="16" customWidth="1"/>
    <col min="4610" max="4610" width="26" customWidth="1"/>
    <col min="4611" max="4611" width="25.42578125" customWidth="1"/>
    <col min="4612" max="4619" width="0" hidden="1" customWidth="1"/>
    <col min="4620" max="4620" width="14.28515625" customWidth="1"/>
    <col min="4621" max="4624" width="9" customWidth="1"/>
    <col min="4628" max="4628" width="18.42578125" customWidth="1"/>
    <col min="4630" max="4630" width="13" customWidth="1"/>
    <col min="4631" max="4631" width="16" customWidth="1"/>
    <col min="4866" max="4866" width="26" customWidth="1"/>
    <col min="4867" max="4867" width="25.42578125" customWidth="1"/>
    <col min="4868" max="4875" width="0" hidden="1" customWidth="1"/>
    <col min="4876" max="4876" width="14.28515625" customWidth="1"/>
    <col min="4877" max="4880" width="9" customWidth="1"/>
    <col min="4884" max="4884" width="18.42578125" customWidth="1"/>
    <col min="4886" max="4886" width="13" customWidth="1"/>
    <col min="4887" max="4887" width="16" customWidth="1"/>
    <col min="5122" max="5122" width="26" customWidth="1"/>
    <col min="5123" max="5123" width="25.42578125" customWidth="1"/>
    <col min="5124" max="5131" width="0" hidden="1" customWidth="1"/>
    <col min="5132" max="5132" width="14.28515625" customWidth="1"/>
    <col min="5133" max="5136" width="9" customWidth="1"/>
    <col min="5140" max="5140" width="18.42578125" customWidth="1"/>
    <col min="5142" max="5142" width="13" customWidth="1"/>
    <col min="5143" max="5143" width="16" customWidth="1"/>
    <col min="5378" max="5378" width="26" customWidth="1"/>
    <col min="5379" max="5379" width="25.42578125" customWidth="1"/>
    <col min="5380" max="5387" width="0" hidden="1" customWidth="1"/>
    <col min="5388" max="5388" width="14.28515625" customWidth="1"/>
    <col min="5389" max="5392" width="9" customWidth="1"/>
    <col min="5396" max="5396" width="18.42578125" customWidth="1"/>
    <col min="5398" max="5398" width="13" customWidth="1"/>
    <col min="5399" max="5399" width="16" customWidth="1"/>
    <col min="5634" max="5634" width="26" customWidth="1"/>
    <col min="5635" max="5635" width="25.42578125" customWidth="1"/>
    <col min="5636" max="5643" width="0" hidden="1" customWidth="1"/>
    <col min="5644" max="5644" width="14.28515625" customWidth="1"/>
    <col min="5645" max="5648" width="9" customWidth="1"/>
    <col min="5652" max="5652" width="18.42578125" customWidth="1"/>
    <col min="5654" max="5654" width="13" customWidth="1"/>
    <col min="5655" max="5655" width="16" customWidth="1"/>
    <col min="5890" max="5890" width="26" customWidth="1"/>
    <col min="5891" max="5891" width="25.42578125" customWidth="1"/>
    <col min="5892" max="5899" width="0" hidden="1" customWidth="1"/>
    <col min="5900" max="5900" width="14.28515625" customWidth="1"/>
    <col min="5901" max="5904" width="9" customWidth="1"/>
    <col min="5908" max="5908" width="18.42578125" customWidth="1"/>
    <col min="5910" max="5910" width="13" customWidth="1"/>
    <col min="5911" max="5911" width="16" customWidth="1"/>
    <col min="6146" max="6146" width="26" customWidth="1"/>
    <col min="6147" max="6147" width="25.42578125" customWidth="1"/>
    <col min="6148" max="6155" width="0" hidden="1" customWidth="1"/>
    <col min="6156" max="6156" width="14.28515625" customWidth="1"/>
    <col min="6157" max="6160" width="9" customWidth="1"/>
    <col min="6164" max="6164" width="18.42578125" customWidth="1"/>
    <col min="6166" max="6166" width="13" customWidth="1"/>
    <col min="6167" max="6167" width="16" customWidth="1"/>
    <col min="6402" max="6402" width="26" customWidth="1"/>
    <col min="6403" max="6403" width="25.42578125" customWidth="1"/>
    <col min="6404" max="6411" width="0" hidden="1" customWidth="1"/>
    <col min="6412" max="6412" width="14.28515625" customWidth="1"/>
    <col min="6413" max="6416" width="9" customWidth="1"/>
    <col min="6420" max="6420" width="18.42578125" customWidth="1"/>
    <col min="6422" max="6422" width="13" customWidth="1"/>
    <col min="6423" max="6423" width="16" customWidth="1"/>
    <col min="6658" max="6658" width="26" customWidth="1"/>
    <col min="6659" max="6659" width="25.42578125" customWidth="1"/>
    <col min="6660" max="6667" width="0" hidden="1" customWidth="1"/>
    <col min="6668" max="6668" width="14.28515625" customWidth="1"/>
    <col min="6669" max="6672" width="9" customWidth="1"/>
    <col min="6676" max="6676" width="18.42578125" customWidth="1"/>
    <col min="6678" max="6678" width="13" customWidth="1"/>
    <col min="6679" max="6679" width="16" customWidth="1"/>
    <col min="6914" max="6914" width="26" customWidth="1"/>
    <col min="6915" max="6915" width="25.42578125" customWidth="1"/>
    <col min="6916" max="6923" width="0" hidden="1" customWidth="1"/>
    <col min="6924" max="6924" width="14.28515625" customWidth="1"/>
    <col min="6925" max="6928" width="9" customWidth="1"/>
    <col min="6932" max="6932" width="18.42578125" customWidth="1"/>
    <col min="6934" max="6934" width="13" customWidth="1"/>
    <col min="6935" max="6935" width="16" customWidth="1"/>
    <col min="7170" max="7170" width="26" customWidth="1"/>
    <col min="7171" max="7171" width="25.42578125" customWidth="1"/>
    <col min="7172" max="7179" width="0" hidden="1" customWidth="1"/>
    <col min="7180" max="7180" width="14.28515625" customWidth="1"/>
    <col min="7181" max="7184" width="9" customWidth="1"/>
    <col min="7188" max="7188" width="18.42578125" customWidth="1"/>
    <col min="7190" max="7190" width="13" customWidth="1"/>
    <col min="7191" max="7191" width="16" customWidth="1"/>
    <col min="7426" max="7426" width="26" customWidth="1"/>
    <col min="7427" max="7427" width="25.42578125" customWidth="1"/>
    <col min="7428" max="7435" width="0" hidden="1" customWidth="1"/>
    <col min="7436" max="7436" width="14.28515625" customWidth="1"/>
    <col min="7437" max="7440" width="9" customWidth="1"/>
    <col min="7444" max="7444" width="18.42578125" customWidth="1"/>
    <col min="7446" max="7446" width="13" customWidth="1"/>
    <col min="7447" max="7447" width="16" customWidth="1"/>
    <col min="7682" max="7682" width="26" customWidth="1"/>
    <col min="7683" max="7683" width="25.42578125" customWidth="1"/>
    <col min="7684" max="7691" width="0" hidden="1" customWidth="1"/>
    <col min="7692" max="7692" width="14.28515625" customWidth="1"/>
    <col min="7693" max="7696" width="9" customWidth="1"/>
    <col min="7700" max="7700" width="18.42578125" customWidth="1"/>
    <col min="7702" max="7702" width="13" customWidth="1"/>
    <col min="7703" max="7703" width="16" customWidth="1"/>
    <col min="7938" max="7938" width="26" customWidth="1"/>
    <col min="7939" max="7939" width="25.42578125" customWidth="1"/>
    <col min="7940" max="7947" width="0" hidden="1" customWidth="1"/>
    <col min="7948" max="7948" width="14.28515625" customWidth="1"/>
    <col min="7949" max="7952" width="9" customWidth="1"/>
    <col min="7956" max="7956" width="18.42578125" customWidth="1"/>
    <col min="7958" max="7958" width="13" customWidth="1"/>
    <col min="7959" max="7959" width="16" customWidth="1"/>
    <col min="8194" max="8194" width="26" customWidth="1"/>
    <col min="8195" max="8195" width="25.42578125" customWidth="1"/>
    <col min="8196" max="8203" width="0" hidden="1" customWidth="1"/>
    <col min="8204" max="8204" width="14.28515625" customWidth="1"/>
    <col min="8205" max="8208" width="9" customWidth="1"/>
    <col min="8212" max="8212" width="18.42578125" customWidth="1"/>
    <col min="8214" max="8214" width="13" customWidth="1"/>
    <col min="8215" max="8215" width="16" customWidth="1"/>
    <col min="8450" max="8450" width="26" customWidth="1"/>
    <col min="8451" max="8451" width="25.42578125" customWidth="1"/>
    <col min="8452" max="8459" width="0" hidden="1" customWidth="1"/>
    <col min="8460" max="8460" width="14.28515625" customWidth="1"/>
    <col min="8461" max="8464" width="9" customWidth="1"/>
    <col min="8468" max="8468" width="18.42578125" customWidth="1"/>
    <col min="8470" max="8470" width="13" customWidth="1"/>
    <col min="8471" max="8471" width="16" customWidth="1"/>
    <col min="8706" max="8706" width="26" customWidth="1"/>
    <col min="8707" max="8707" width="25.42578125" customWidth="1"/>
    <col min="8708" max="8715" width="0" hidden="1" customWidth="1"/>
    <col min="8716" max="8716" width="14.28515625" customWidth="1"/>
    <col min="8717" max="8720" width="9" customWidth="1"/>
    <col min="8724" max="8724" width="18.42578125" customWidth="1"/>
    <col min="8726" max="8726" width="13" customWidth="1"/>
    <col min="8727" max="8727" width="16" customWidth="1"/>
    <col min="8962" max="8962" width="26" customWidth="1"/>
    <col min="8963" max="8963" width="25.42578125" customWidth="1"/>
    <col min="8964" max="8971" width="0" hidden="1" customWidth="1"/>
    <col min="8972" max="8972" width="14.28515625" customWidth="1"/>
    <col min="8973" max="8976" width="9" customWidth="1"/>
    <col min="8980" max="8980" width="18.42578125" customWidth="1"/>
    <col min="8982" max="8982" width="13" customWidth="1"/>
    <col min="8983" max="8983" width="16" customWidth="1"/>
    <col min="9218" max="9218" width="26" customWidth="1"/>
    <col min="9219" max="9219" width="25.42578125" customWidth="1"/>
    <col min="9220" max="9227" width="0" hidden="1" customWidth="1"/>
    <col min="9228" max="9228" width="14.28515625" customWidth="1"/>
    <col min="9229" max="9232" width="9" customWidth="1"/>
    <col min="9236" max="9236" width="18.42578125" customWidth="1"/>
    <col min="9238" max="9238" width="13" customWidth="1"/>
    <col min="9239" max="9239" width="16" customWidth="1"/>
    <col min="9474" max="9474" width="26" customWidth="1"/>
    <col min="9475" max="9475" width="25.42578125" customWidth="1"/>
    <col min="9476" max="9483" width="0" hidden="1" customWidth="1"/>
    <col min="9484" max="9484" width="14.28515625" customWidth="1"/>
    <col min="9485" max="9488" width="9" customWidth="1"/>
    <col min="9492" max="9492" width="18.42578125" customWidth="1"/>
    <col min="9494" max="9494" width="13" customWidth="1"/>
    <col min="9495" max="9495" width="16" customWidth="1"/>
    <col min="9730" max="9730" width="26" customWidth="1"/>
    <col min="9731" max="9731" width="25.42578125" customWidth="1"/>
    <col min="9732" max="9739" width="0" hidden="1" customWidth="1"/>
    <col min="9740" max="9740" width="14.28515625" customWidth="1"/>
    <col min="9741" max="9744" width="9" customWidth="1"/>
    <col min="9748" max="9748" width="18.42578125" customWidth="1"/>
    <col min="9750" max="9750" width="13" customWidth="1"/>
    <col min="9751" max="9751" width="16" customWidth="1"/>
    <col min="9986" max="9986" width="26" customWidth="1"/>
    <col min="9987" max="9987" width="25.42578125" customWidth="1"/>
    <col min="9988" max="9995" width="0" hidden="1" customWidth="1"/>
    <col min="9996" max="9996" width="14.28515625" customWidth="1"/>
    <col min="9997" max="10000" width="9" customWidth="1"/>
    <col min="10004" max="10004" width="18.42578125" customWidth="1"/>
    <col min="10006" max="10006" width="13" customWidth="1"/>
    <col min="10007" max="10007" width="16" customWidth="1"/>
    <col min="10242" max="10242" width="26" customWidth="1"/>
    <col min="10243" max="10243" width="25.42578125" customWidth="1"/>
    <col min="10244" max="10251" width="0" hidden="1" customWidth="1"/>
    <col min="10252" max="10252" width="14.28515625" customWidth="1"/>
    <col min="10253" max="10256" width="9" customWidth="1"/>
    <col min="10260" max="10260" width="18.42578125" customWidth="1"/>
    <col min="10262" max="10262" width="13" customWidth="1"/>
    <col min="10263" max="10263" width="16" customWidth="1"/>
    <col min="10498" max="10498" width="26" customWidth="1"/>
    <col min="10499" max="10499" width="25.42578125" customWidth="1"/>
    <col min="10500" max="10507" width="0" hidden="1" customWidth="1"/>
    <col min="10508" max="10508" width="14.28515625" customWidth="1"/>
    <col min="10509" max="10512" width="9" customWidth="1"/>
    <col min="10516" max="10516" width="18.42578125" customWidth="1"/>
    <col min="10518" max="10518" width="13" customWidth="1"/>
    <col min="10519" max="10519" width="16" customWidth="1"/>
    <col min="10754" max="10754" width="26" customWidth="1"/>
    <col min="10755" max="10755" width="25.42578125" customWidth="1"/>
    <col min="10756" max="10763" width="0" hidden="1" customWidth="1"/>
    <col min="10764" max="10764" width="14.28515625" customWidth="1"/>
    <col min="10765" max="10768" width="9" customWidth="1"/>
    <col min="10772" max="10772" width="18.42578125" customWidth="1"/>
    <col min="10774" max="10774" width="13" customWidth="1"/>
    <col min="10775" max="10775" width="16" customWidth="1"/>
    <col min="11010" max="11010" width="26" customWidth="1"/>
    <col min="11011" max="11011" width="25.42578125" customWidth="1"/>
    <col min="11012" max="11019" width="0" hidden="1" customWidth="1"/>
    <col min="11020" max="11020" width="14.28515625" customWidth="1"/>
    <col min="11021" max="11024" width="9" customWidth="1"/>
    <col min="11028" max="11028" width="18.42578125" customWidth="1"/>
    <col min="11030" max="11030" width="13" customWidth="1"/>
    <col min="11031" max="11031" width="16" customWidth="1"/>
    <col min="11266" max="11266" width="26" customWidth="1"/>
    <col min="11267" max="11267" width="25.42578125" customWidth="1"/>
    <col min="11268" max="11275" width="0" hidden="1" customWidth="1"/>
    <col min="11276" max="11276" width="14.28515625" customWidth="1"/>
    <col min="11277" max="11280" width="9" customWidth="1"/>
    <col min="11284" max="11284" width="18.42578125" customWidth="1"/>
    <col min="11286" max="11286" width="13" customWidth="1"/>
    <col min="11287" max="11287" width="16" customWidth="1"/>
    <col min="11522" max="11522" width="26" customWidth="1"/>
    <col min="11523" max="11523" width="25.42578125" customWidth="1"/>
    <col min="11524" max="11531" width="0" hidden="1" customWidth="1"/>
    <col min="11532" max="11532" width="14.28515625" customWidth="1"/>
    <col min="11533" max="11536" width="9" customWidth="1"/>
    <col min="11540" max="11540" width="18.42578125" customWidth="1"/>
    <col min="11542" max="11542" width="13" customWidth="1"/>
    <col min="11543" max="11543" width="16" customWidth="1"/>
    <col min="11778" max="11778" width="26" customWidth="1"/>
    <col min="11779" max="11779" width="25.42578125" customWidth="1"/>
    <col min="11780" max="11787" width="0" hidden="1" customWidth="1"/>
    <col min="11788" max="11788" width="14.28515625" customWidth="1"/>
    <col min="11789" max="11792" width="9" customWidth="1"/>
    <col min="11796" max="11796" width="18.42578125" customWidth="1"/>
    <col min="11798" max="11798" width="13" customWidth="1"/>
    <col min="11799" max="11799" width="16" customWidth="1"/>
    <col min="12034" max="12034" width="26" customWidth="1"/>
    <col min="12035" max="12035" width="25.42578125" customWidth="1"/>
    <col min="12036" max="12043" width="0" hidden="1" customWidth="1"/>
    <col min="12044" max="12044" width="14.28515625" customWidth="1"/>
    <col min="12045" max="12048" width="9" customWidth="1"/>
    <col min="12052" max="12052" width="18.42578125" customWidth="1"/>
    <col min="12054" max="12054" width="13" customWidth="1"/>
    <col min="12055" max="12055" width="16" customWidth="1"/>
    <col min="12290" max="12290" width="26" customWidth="1"/>
    <col min="12291" max="12291" width="25.42578125" customWidth="1"/>
    <col min="12292" max="12299" width="0" hidden="1" customWidth="1"/>
    <col min="12300" max="12300" width="14.28515625" customWidth="1"/>
    <col min="12301" max="12304" width="9" customWidth="1"/>
    <col min="12308" max="12308" width="18.42578125" customWidth="1"/>
    <col min="12310" max="12310" width="13" customWidth="1"/>
    <col min="12311" max="12311" width="16" customWidth="1"/>
    <col min="12546" max="12546" width="26" customWidth="1"/>
    <col min="12547" max="12547" width="25.42578125" customWidth="1"/>
    <col min="12548" max="12555" width="0" hidden="1" customWidth="1"/>
    <col min="12556" max="12556" width="14.28515625" customWidth="1"/>
    <col min="12557" max="12560" width="9" customWidth="1"/>
    <col min="12564" max="12564" width="18.42578125" customWidth="1"/>
    <col min="12566" max="12566" width="13" customWidth="1"/>
    <col min="12567" max="12567" width="16" customWidth="1"/>
    <col min="12802" max="12802" width="26" customWidth="1"/>
    <col min="12803" max="12803" width="25.42578125" customWidth="1"/>
    <col min="12804" max="12811" width="0" hidden="1" customWidth="1"/>
    <col min="12812" max="12812" width="14.28515625" customWidth="1"/>
    <col min="12813" max="12816" width="9" customWidth="1"/>
    <col min="12820" max="12820" width="18.42578125" customWidth="1"/>
    <col min="12822" max="12822" width="13" customWidth="1"/>
    <col min="12823" max="12823" width="16" customWidth="1"/>
    <col min="13058" max="13058" width="26" customWidth="1"/>
    <col min="13059" max="13059" width="25.42578125" customWidth="1"/>
    <col min="13060" max="13067" width="0" hidden="1" customWidth="1"/>
    <col min="13068" max="13068" width="14.28515625" customWidth="1"/>
    <col min="13069" max="13072" width="9" customWidth="1"/>
    <col min="13076" max="13076" width="18.42578125" customWidth="1"/>
    <col min="13078" max="13078" width="13" customWidth="1"/>
    <col min="13079" max="13079" width="16" customWidth="1"/>
    <col min="13314" max="13314" width="26" customWidth="1"/>
    <col min="13315" max="13315" width="25.42578125" customWidth="1"/>
    <col min="13316" max="13323" width="0" hidden="1" customWidth="1"/>
    <col min="13324" max="13324" width="14.28515625" customWidth="1"/>
    <col min="13325" max="13328" width="9" customWidth="1"/>
    <col min="13332" max="13332" width="18.42578125" customWidth="1"/>
    <col min="13334" max="13334" width="13" customWidth="1"/>
    <col min="13335" max="13335" width="16" customWidth="1"/>
    <col min="13570" max="13570" width="26" customWidth="1"/>
    <col min="13571" max="13571" width="25.42578125" customWidth="1"/>
    <col min="13572" max="13579" width="0" hidden="1" customWidth="1"/>
    <col min="13580" max="13580" width="14.28515625" customWidth="1"/>
    <col min="13581" max="13584" width="9" customWidth="1"/>
    <col min="13588" max="13588" width="18.42578125" customWidth="1"/>
    <col min="13590" max="13590" width="13" customWidth="1"/>
    <col min="13591" max="13591" width="16" customWidth="1"/>
    <col min="13826" max="13826" width="26" customWidth="1"/>
    <col min="13827" max="13827" width="25.42578125" customWidth="1"/>
    <col min="13828" max="13835" width="0" hidden="1" customWidth="1"/>
    <col min="13836" max="13836" width="14.28515625" customWidth="1"/>
    <col min="13837" max="13840" width="9" customWidth="1"/>
    <col min="13844" max="13844" width="18.42578125" customWidth="1"/>
    <col min="13846" max="13846" width="13" customWidth="1"/>
    <col min="13847" max="13847" width="16" customWidth="1"/>
    <col min="14082" max="14082" width="26" customWidth="1"/>
    <col min="14083" max="14083" width="25.42578125" customWidth="1"/>
    <col min="14084" max="14091" width="0" hidden="1" customWidth="1"/>
    <col min="14092" max="14092" width="14.28515625" customWidth="1"/>
    <col min="14093" max="14096" width="9" customWidth="1"/>
    <col min="14100" max="14100" width="18.42578125" customWidth="1"/>
    <col min="14102" max="14102" width="13" customWidth="1"/>
    <col min="14103" max="14103" width="16" customWidth="1"/>
    <col min="14338" max="14338" width="26" customWidth="1"/>
    <col min="14339" max="14339" width="25.42578125" customWidth="1"/>
    <col min="14340" max="14347" width="0" hidden="1" customWidth="1"/>
    <col min="14348" max="14348" width="14.28515625" customWidth="1"/>
    <col min="14349" max="14352" width="9" customWidth="1"/>
    <col min="14356" max="14356" width="18.42578125" customWidth="1"/>
    <col min="14358" max="14358" width="13" customWidth="1"/>
    <col min="14359" max="14359" width="16" customWidth="1"/>
    <col min="14594" max="14594" width="26" customWidth="1"/>
    <col min="14595" max="14595" width="25.42578125" customWidth="1"/>
    <col min="14596" max="14603" width="0" hidden="1" customWidth="1"/>
    <col min="14604" max="14604" width="14.28515625" customWidth="1"/>
    <col min="14605" max="14608" width="9" customWidth="1"/>
    <col min="14612" max="14612" width="18.42578125" customWidth="1"/>
    <col min="14614" max="14614" width="13" customWidth="1"/>
    <col min="14615" max="14615" width="16" customWidth="1"/>
    <col min="14850" max="14850" width="26" customWidth="1"/>
    <col min="14851" max="14851" width="25.42578125" customWidth="1"/>
    <col min="14852" max="14859" width="0" hidden="1" customWidth="1"/>
    <col min="14860" max="14860" width="14.28515625" customWidth="1"/>
    <col min="14861" max="14864" width="9" customWidth="1"/>
    <col min="14868" max="14868" width="18.42578125" customWidth="1"/>
    <col min="14870" max="14870" width="13" customWidth="1"/>
    <col min="14871" max="14871" width="16" customWidth="1"/>
    <col min="15106" max="15106" width="26" customWidth="1"/>
    <col min="15107" max="15107" width="25.42578125" customWidth="1"/>
    <col min="15108" max="15115" width="0" hidden="1" customWidth="1"/>
    <col min="15116" max="15116" width="14.28515625" customWidth="1"/>
    <col min="15117" max="15120" width="9" customWidth="1"/>
    <col min="15124" max="15124" width="18.42578125" customWidth="1"/>
    <col min="15126" max="15126" width="13" customWidth="1"/>
    <col min="15127" max="15127" width="16" customWidth="1"/>
    <col min="15362" max="15362" width="26" customWidth="1"/>
    <col min="15363" max="15363" width="25.42578125" customWidth="1"/>
    <col min="15364" max="15371" width="0" hidden="1" customWidth="1"/>
    <col min="15372" max="15372" width="14.28515625" customWidth="1"/>
    <col min="15373" max="15376" width="9" customWidth="1"/>
    <col min="15380" max="15380" width="18.42578125" customWidth="1"/>
    <col min="15382" max="15382" width="13" customWidth="1"/>
    <col min="15383" max="15383" width="16" customWidth="1"/>
    <col min="15618" max="15618" width="26" customWidth="1"/>
    <col min="15619" max="15619" width="25.42578125" customWidth="1"/>
    <col min="15620" max="15627" width="0" hidden="1" customWidth="1"/>
    <col min="15628" max="15628" width="14.28515625" customWidth="1"/>
    <col min="15629" max="15632" width="9" customWidth="1"/>
    <col min="15636" max="15636" width="18.42578125" customWidth="1"/>
    <col min="15638" max="15638" width="13" customWidth="1"/>
    <col min="15639" max="15639" width="16" customWidth="1"/>
    <col min="15874" max="15874" width="26" customWidth="1"/>
    <col min="15875" max="15875" width="25.42578125" customWidth="1"/>
    <col min="15876" max="15883" width="0" hidden="1" customWidth="1"/>
    <col min="15884" max="15884" width="14.28515625" customWidth="1"/>
    <col min="15885" max="15888" width="9" customWidth="1"/>
    <col min="15892" max="15892" width="18.42578125" customWidth="1"/>
    <col min="15894" max="15894" width="13" customWidth="1"/>
    <col min="15895" max="15895" width="16" customWidth="1"/>
    <col min="16130" max="16130" width="26" customWidth="1"/>
    <col min="16131" max="16131" width="25.42578125" customWidth="1"/>
    <col min="16132" max="16139" width="0" hidden="1" customWidth="1"/>
    <col min="16140" max="16140" width="14.28515625" customWidth="1"/>
    <col min="16141" max="16144" width="9" customWidth="1"/>
    <col min="16148" max="16148" width="18.42578125" customWidth="1"/>
    <col min="16150" max="16150" width="13" customWidth="1"/>
    <col min="16151" max="16151" width="16" customWidth="1"/>
  </cols>
  <sheetData>
    <row r="1" spans="1:22" ht="43.15" customHeight="1" x14ac:dyDescent="0.25">
      <c r="A1" s="1">
        <f ca="1">A1:X51</f>
        <v>0</v>
      </c>
      <c r="B1" s="2"/>
      <c r="C1" s="3"/>
      <c r="F1" s="4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6" t="s">
        <v>5</v>
      </c>
      <c r="L1" s="6" t="s">
        <v>6</v>
      </c>
      <c r="M1" s="7"/>
      <c r="N1" s="8"/>
      <c r="O1" s="8"/>
      <c r="P1" s="8"/>
    </row>
    <row r="2" spans="1:22" ht="23.65" customHeight="1" x14ac:dyDescent="0.25">
      <c r="B2" s="9" t="s">
        <v>7</v>
      </c>
      <c r="F2" s="10" t="e">
        <f>SUM(F4+F5+F8+F10+F14+F24+F28+F33+#REF!)</f>
        <v>#REF!</v>
      </c>
      <c r="G2" s="10" t="e">
        <f>SUM(G4+G5+G8+G10+G14+G24+G28+G33+#REF!)</f>
        <v>#REF!</v>
      </c>
      <c r="H2" s="10" t="e">
        <f>SUM(H4+H5+H8+H10+H14+H24+H28+H33+#REF!)</f>
        <v>#REF!</v>
      </c>
      <c r="I2" s="10" t="e">
        <f>SUM(I4+I5+I8+I10+I14+I24+I28+I33+#REF!)</f>
        <v>#REF!</v>
      </c>
      <c r="J2" s="11">
        <f>SUM(J4+J5+J8+J10+J14+J17+J28+J30+J35+J39)</f>
        <v>17250.8</v>
      </c>
      <c r="K2" s="11">
        <f>SUM(K4+K5+K8+K10+K14+K17+K28+K30+K35+K39)</f>
        <v>16212.5</v>
      </c>
      <c r="L2" s="11">
        <f>SUM(L4+L5+L8+L10+L14+L17+L28+L30+L35+L39)</f>
        <v>20861</v>
      </c>
      <c r="M2" s="12"/>
    </row>
    <row r="3" spans="1:22" ht="12.75" customHeight="1" x14ac:dyDescent="0.25">
      <c r="A3" s="1">
        <v>3639</v>
      </c>
      <c r="B3" s="13" t="s">
        <v>8</v>
      </c>
      <c r="F3" s="10"/>
      <c r="G3" s="10"/>
      <c r="H3" s="10"/>
      <c r="I3" s="10"/>
      <c r="J3" s="10"/>
      <c r="K3" s="11"/>
      <c r="L3" s="11"/>
      <c r="M3" s="12"/>
    </row>
    <row r="4" spans="1:22" ht="20.100000000000001" customHeight="1" x14ac:dyDescent="0.25">
      <c r="B4" s="9"/>
      <c r="C4" t="s">
        <v>9</v>
      </c>
      <c r="F4" s="14">
        <v>0.5</v>
      </c>
      <c r="G4" s="14">
        <v>0.5</v>
      </c>
      <c r="H4" s="14">
        <v>0.5</v>
      </c>
      <c r="I4" s="14">
        <v>0.5</v>
      </c>
      <c r="J4" s="14">
        <v>0.5</v>
      </c>
      <c r="K4" s="15">
        <v>0.5</v>
      </c>
      <c r="L4" s="15">
        <v>1</v>
      </c>
      <c r="M4" s="12"/>
    </row>
    <row r="5" spans="1:22" ht="20.100000000000001" customHeight="1" x14ac:dyDescent="0.25">
      <c r="B5" s="13" t="s">
        <v>10</v>
      </c>
      <c r="F5" s="14">
        <f t="shared" ref="F5:L5" si="0">SUM(F6:F7)</f>
        <v>1060</v>
      </c>
      <c r="G5" s="14">
        <f t="shared" si="0"/>
        <v>1060</v>
      </c>
      <c r="H5" s="14">
        <f t="shared" si="0"/>
        <v>1060</v>
      </c>
      <c r="I5" s="14">
        <f t="shared" si="0"/>
        <v>1610</v>
      </c>
      <c r="J5" s="14">
        <f t="shared" si="0"/>
        <v>1657</v>
      </c>
      <c r="K5" s="15">
        <f t="shared" si="0"/>
        <v>1550</v>
      </c>
      <c r="L5" s="15">
        <f t="shared" si="0"/>
        <v>2200</v>
      </c>
      <c r="M5" s="12"/>
    </row>
    <row r="6" spans="1:22" ht="20.100000000000001" customHeight="1" x14ac:dyDescent="0.25">
      <c r="A6" s="1">
        <v>3745</v>
      </c>
      <c r="C6" t="s">
        <v>11</v>
      </c>
      <c r="F6" s="16">
        <v>1000</v>
      </c>
      <c r="G6" s="16">
        <v>1000</v>
      </c>
      <c r="H6" s="16">
        <v>1000</v>
      </c>
      <c r="I6" s="16">
        <v>1550</v>
      </c>
      <c r="J6" s="16">
        <v>1550</v>
      </c>
      <c r="K6" s="17">
        <v>1550</v>
      </c>
      <c r="L6" s="17">
        <v>2200</v>
      </c>
      <c r="M6" s="12"/>
    </row>
    <row r="7" spans="1:22" ht="20.100000000000001" customHeight="1" x14ac:dyDescent="0.25">
      <c r="A7" s="1">
        <v>3723</v>
      </c>
      <c r="C7" t="s">
        <v>12</v>
      </c>
      <c r="F7" s="16">
        <v>60</v>
      </c>
      <c r="G7" s="16">
        <v>60</v>
      </c>
      <c r="H7" s="16">
        <v>60</v>
      </c>
      <c r="I7" s="16">
        <v>60</v>
      </c>
      <c r="J7" s="16">
        <f>60+47</f>
        <v>107</v>
      </c>
      <c r="K7" s="17">
        <v>0</v>
      </c>
      <c r="L7" s="17">
        <v>0</v>
      </c>
      <c r="M7" s="12"/>
    </row>
    <row r="8" spans="1:22" ht="20.100000000000001" customHeight="1" x14ac:dyDescent="0.25">
      <c r="B8" s="13" t="s">
        <v>13</v>
      </c>
      <c r="C8" s="18"/>
      <c r="D8" s="18"/>
      <c r="E8" s="18"/>
      <c r="F8" s="14">
        <v>300</v>
      </c>
      <c r="G8" s="14">
        <v>300</v>
      </c>
      <c r="H8" s="14">
        <v>300</v>
      </c>
      <c r="I8" s="14">
        <v>300</v>
      </c>
      <c r="J8" s="14">
        <v>300</v>
      </c>
      <c r="K8" s="15">
        <f>SUM(K9)</f>
        <v>500</v>
      </c>
      <c r="L8" s="15">
        <f>SUM(L9)</f>
        <v>600</v>
      </c>
      <c r="M8" s="12"/>
    </row>
    <row r="9" spans="1:22" ht="20.100000000000001" customHeight="1" x14ac:dyDescent="0.25">
      <c r="A9" s="1">
        <v>2212</v>
      </c>
      <c r="C9" t="s">
        <v>14</v>
      </c>
      <c r="F9" s="16">
        <v>300</v>
      </c>
      <c r="G9" s="16">
        <v>300</v>
      </c>
      <c r="H9" s="16">
        <v>300</v>
      </c>
      <c r="I9" s="16">
        <v>300</v>
      </c>
      <c r="J9" s="16">
        <v>300</v>
      </c>
      <c r="K9" s="17">
        <v>500</v>
      </c>
      <c r="L9" s="17">
        <f>600</f>
        <v>600</v>
      </c>
      <c r="M9" s="12"/>
      <c r="N9" s="3"/>
    </row>
    <row r="10" spans="1:22" s="18" customFormat="1" ht="20.100000000000001" customHeight="1" x14ac:dyDescent="0.25">
      <c r="A10" s="19"/>
      <c r="B10" s="13" t="s">
        <v>15</v>
      </c>
      <c r="F10" s="14">
        <f t="shared" ref="F10:L10" si="1">SUM(F11:F13)</f>
        <v>5100</v>
      </c>
      <c r="G10" s="14">
        <f t="shared" si="1"/>
        <v>5423.2</v>
      </c>
      <c r="H10" s="14">
        <f t="shared" si="1"/>
        <v>5814</v>
      </c>
      <c r="I10" s="14">
        <f t="shared" si="1"/>
        <v>6424</v>
      </c>
      <c r="J10" s="14">
        <f t="shared" si="1"/>
        <v>6611</v>
      </c>
      <c r="K10" s="15">
        <f t="shared" si="1"/>
        <v>5300</v>
      </c>
      <c r="L10" s="15">
        <f t="shared" si="1"/>
        <v>7020</v>
      </c>
      <c r="M10" s="20"/>
      <c r="N10" s="19"/>
      <c r="O10" s="19"/>
      <c r="P10" s="19"/>
    </row>
    <row r="11" spans="1:22" ht="20.100000000000001" customHeight="1" x14ac:dyDescent="0.25">
      <c r="A11" s="1">
        <v>3113</v>
      </c>
      <c r="C11" t="s">
        <v>16</v>
      </c>
      <c r="F11" s="16">
        <v>4800</v>
      </c>
      <c r="G11" s="16">
        <v>4883.2</v>
      </c>
      <c r="H11" s="16">
        <v>5274</v>
      </c>
      <c r="I11" s="16">
        <v>5774</v>
      </c>
      <c r="J11" s="16">
        <f>5774+42</f>
        <v>5816</v>
      </c>
      <c r="K11" s="17">
        <v>5000</v>
      </c>
      <c r="L11" s="17">
        <v>6700</v>
      </c>
      <c r="M11" s="12"/>
    </row>
    <row r="12" spans="1:22" ht="20.100000000000001" customHeight="1" x14ac:dyDescent="0.25">
      <c r="A12" s="1">
        <v>3419</v>
      </c>
      <c r="C12" t="s">
        <v>17</v>
      </c>
      <c r="F12" s="16">
        <v>150</v>
      </c>
      <c r="G12" s="16">
        <v>290</v>
      </c>
      <c r="H12" s="16">
        <v>290</v>
      </c>
      <c r="I12" s="16">
        <v>490</v>
      </c>
      <c r="J12" s="16">
        <f>490+145</f>
        <v>635</v>
      </c>
      <c r="K12" s="17">
        <v>150</v>
      </c>
      <c r="L12" s="17">
        <v>150</v>
      </c>
      <c r="M12" s="12"/>
      <c r="V12" s="21"/>
    </row>
    <row r="13" spans="1:22" ht="20.100000000000001" customHeight="1" x14ac:dyDescent="0.25">
      <c r="A13" s="1">
        <v>3421</v>
      </c>
      <c r="C13" t="s">
        <v>18</v>
      </c>
      <c r="F13" s="16">
        <v>150</v>
      </c>
      <c r="G13" s="16">
        <v>250</v>
      </c>
      <c r="H13" s="16">
        <v>250</v>
      </c>
      <c r="I13" s="16">
        <v>160</v>
      </c>
      <c r="J13" s="16">
        <v>160</v>
      </c>
      <c r="K13" s="17">
        <v>150</v>
      </c>
      <c r="L13" s="17">
        <v>170</v>
      </c>
      <c r="M13" s="12"/>
    </row>
    <row r="14" spans="1:22" ht="20.100000000000001" customHeight="1" x14ac:dyDescent="0.25">
      <c r="A14" s="19"/>
      <c r="B14" s="13" t="s">
        <v>19</v>
      </c>
      <c r="C14" s="18"/>
      <c r="D14" s="18"/>
      <c r="E14" s="18"/>
      <c r="F14" s="14">
        <f>SUM(F15:F15)</f>
        <v>0</v>
      </c>
      <c r="G14" s="14">
        <f>SUM(G15:G17)</f>
        <v>6877.2</v>
      </c>
      <c r="H14" s="14">
        <f>SUM(H15:H17)</f>
        <v>7277.3</v>
      </c>
      <c r="I14" s="14">
        <f>SUM(I15:I17)</f>
        <v>7777.3</v>
      </c>
      <c r="J14" s="14">
        <f>SUM(J15:J15)</f>
        <v>0</v>
      </c>
      <c r="K14" s="15">
        <f>SUM(K15:K16)</f>
        <v>50</v>
      </c>
      <c r="L14" s="15">
        <f>SUM(L15:L16)</f>
        <v>46</v>
      </c>
      <c r="M14" s="20"/>
    </row>
    <row r="15" spans="1:22" ht="20.100000000000001" customHeight="1" x14ac:dyDescent="0.25">
      <c r="A15" s="1">
        <v>3513</v>
      </c>
      <c r="C15" t="s">
        <v>20</v>
      </c>
      <c r="F15" s="16"/>
      <c r="G15" s="16">
        <v>4883.2</v>
      </c>
      <c r="H15" s="16">
        <v>5274</v>
      </c>
      <c r="I15" s="16">
        <v>5774</v>
      </c>
      <c r="J15" s="22"/>
      <c r="K15" s="17">
        <v>30</v>
      </c>
      <c r="L15" s="17">
        <v>30</v>
      </c>
      <c r="M15" s="12"/>
    </row>
    <row r="16" spans="1:22" ht="24.6" customHeight="1" x14ac:dyDescent="0.25">
      <c r="A16" s="23">
        <v>4359</v>
      </c>
      <c r="B16" s="24"/>
      <c r="C16" s="25" t="s">
        <v>21</v>
      </c>
      <c r="F16" s="16"/>
      <c r="G16" s="16"/>
      <c r="H16" s="16"/>
      <c r="I16" s="16"/>
      <c r="J16" s="22"/>
      <c r="K16" s="17">
        <v>20</v>
      </c>
      <c r="L16" s="17">
        <v>16</v>
      </c>
      <c r="M16" s="12"/>
    </row>
    <row r="17" spans="1:23" s="18" customFormat="1" ht="20.100000000000001" customHeight="1" x14ac:dyDescent="0.25">
      <c r="A17" s="19"/>
      <c r="B17" s="13" t="s">
        <v>22</v>
      </c>
      <c r="F17" s="14">
        <f t="shared" ref="F17:K17" si="2">SUM(F18:F25)</f>
        <v>1894</v>
      </c>
      <c r="G17" s="14">
        <f t="shared" si="2"/>
        <v>1994</v>
      </c>
      <c r="H17" s="14">
        <f t="shared" si="2"/>
        <v>2003.3</v>
      </c>
      <c r="I17" s="14">
        <f t="shared" si="2"/>
        <v>2003.3</v>
      </c>
      <c r="J17" s="14">
        <f t="shared" si="2"/>
        <v>2148.3000000000002</v>
      </c>
      <c r="K17" s="15">
        <f t="shared" si="2"/>
        <v>2160</v>
      </c>
      <c r="L17" s="15">
        <f>SUM(L18:L26)</f>
        <v>3190</v>
      </c>
      <c r="M17" s="20"/>
      <c r="N17" s="19"/>
      <c r="O17" s="19"/>
      <c r="P17" s="19"/>
      <c r="W17" s="26"/>
    </row>
    <row r="18" spans="1:23" ht="20.100000000000001" customHeight="1" x14ac:dyDescent="0.25">
      <c r="A18" s="1">
        <v>3314</v>
      </c>
      <c r="C18" t="s">
        <v>23</v>
      </c>
      <c r="F18" s="16">
        <v>974</v>
      </c>
      <c r="G18" s="16">
        <v>974</v>
      </c>
      <c r="H18" s="16">
        <f>974+9.3</f>
        <v>983.3</v>
      </c>
      <c r="I18" s="16">
        <f>974+9.3</f>
        <v>983.3</v>
      </c>
      <c r="J18" s="16">
        <f>974+9.3</f>
        <v>983.3</v>
      </c>
      <c r="K18" s="17">
        <v>900</v>
      </c>
      <c r="L18" s="17">
        <v>1810</v>
      </c>
      <c r="M18" s="12"/>
      <c r="W18" s="27"/>
    </row>
    <row r="19" spans="1:23" ht="20.100000000000001" customHeight="1" x14ac:dyDescent="0.25">
      <c r="A19" s="1">
        <v>3319</v>
      </c>
      <c r="C19" t="s">
        <v>24</v>
      </c>
      <c r="F19" s="16">
        <v>260</v>
      </c>
      <c r="G19" s="16">
        <v>360</v>
      </c>
      <c r="H19" s="16">
        <v>360</v>
      </c>
      <c r="I19" s="16">
        <v>360</v>
      </c>
      <c r="J19" s="16">
        <f>360+145</f>
        <v>505</v>
      </c>
      <c r="K19" s="17">
        <v>400</v>
      </c>
      <c r="L19" s="17"/>
      <c r="M19" s="12"/>
      <c r="W19" s="27"/>
    </row>
    <row r="20" spans="1:23" ht="20.100000000000001" customHeight="1" x14ac:dyDescent="0.25">
      <c r="A20" s="1">
        <v>3341</v>
      </c>
      <c r="C20" t="s">
        <v>25</v>
      </c>
      <c r="F20" s="16">
        <v>30</v>
      </c>
      <c r="G20" s="16">
        <v>30</v>
      </c>
      <c r="H20" s="16">
        <v>30</v>
      </c>
      <c r="I20" s="16">
        <v>30</v>
      </c>
      <c r="J20" s="16">
        <v>30</v>
      </c>
      <c r="K20" s="17">
        <v>30</v>
      </c>
      <c r="L20" s="17">
        <v>50</v>
      </c>
      <c r="M20" s="12"/>
      <c r="W20" s="27"/>
    </row>
    <row r="21" spans="1:23" ht="20.100000000000001" customHeight="1" x14ac:dyDescent="0.25">
      <c r="A21" s="1">
        <v>3349</v>
      </c>
      <c r="C21" t="s">
        <v>26</v>
      </c>
      <c r="F21" s="16">
        <v>300</v>
      </c>
      <c r="G21" s="16">
        <v>300</v>
      </c>
      <c r="H21" s="16">
        <v>300</v>
      </c>
      <c r="I21" s="16">
        <v>300</v>
      </c>
      <c r="J21" s="16">
        <v>300</v>
      </c>
      <c r="K21" s="17">
        <v>300</v>
      </c>
      <c r="L21" s="17">
        <v>600</v>
      </c>
      <c r="M21" s="12"/>
      <c r="W21" s="27"/>
    </row>
    <row r="22" spans="1:23" ht="20.100000000000001" customHeight="1" x14ac:dyDescent="0.25">
      <c r="A22" s="1">
        <v>3391</v>
      </c>
      <c r="C22" t="s">
        <v>27</v>
      </c>
      <c r="F22" s="16">
        <v>100</v>
      </c>
      <c r="G22" s="16">
        <v>100</v>
      </c>
      <c r="H22" s="16">
        <v>100</v>
      </c>
      <c r="I22" s="16">
        <v>100</v>
      </c>
      <c r="J22" s="16">
        <v>100</v>
      </c>
      <c r="K22" s="17">
        <v>300</v>
      </c>
      <c r="L22" s="17">
        <v>300</v>
      </c>
      <c r="M22" s="12"/>
      <c r="W22" s="27"/>
    </row>
    <row r="23" spans="1:23" ht="20.100000000000001" customHeight="1" x14ac:dyDescent="0.25">
      <c r="A23" s="1">
        <v>3392</v>
      </c>
      <c r="C23" t="s">
        <v>28</v>
      </c>
      <c r="F23" s="16">
        <v>60</v>
      </c>
      <c r="G23" s="16">
        <v>60</v>
      </c>
      <c r="H23" s="16">
        <v>60</v>
      </c>
      <c r="I23" s="16">
        <v>60</v>
      </c>
      <c r="J23" s="16">
        <v>60</v>
      </c>
      <c r="K23" s="17">
        <v>60</v>
      </c>
      <c r="L23" s="17">
        <v>100</v>
      </c>
      <c r="M23" s="12"/>
      <c r="W23" s="27"/>
    </row>
    <row r="24" spans="1:23" ht="20.100000000000001" customHeight="1" x14ac:dyDescent="0.25">
      <c r="A24" s="1">
        <v>3399</v>
      </c>
      <c r="C24" t="s">
        <v>29</v>
      </c>
      <c r="F24" s="16">
        <v>100</v>
      </c>
      <c r="G24" s="16">
        <v>100</v>
      </c>
      <c r="H24" s="16">
        <v>100</v>
      </c>
      <c r="I24" s="16">
        <v>100</v>
      </c>
      <c r="J24" s="16">
        <v>100</v>
      </c>
      <c r="K24" s="17">
        <v>100</v>
      </c>
      <c r="L24" s="17">
        <v>160</v>
      </c>
      <c r="M24" s="12"/>
      <c r="W24" s="27"/>
    </row>
    <row r="25" spans="1:23" ht="20.100000000000001" customHeight="1" x14ac:dyDescent="0.25">
      <c r="A25" s="1">
        <v>3429</v>
      </c>
      <c r="B25" s="13"/>
      <c r="C25" t="s">
        <v>30</v>
      </c>
      <c r="F25" s="16">
        <v>70</v>
      </c>
      <c r="G25" s="16">
        <v>70</v>
      </c>
      <c r="H25" s="16">
        <v>70</v>
      </c>
      <c r="I25" s="16">
        <v>70</v>
      </c>
      <c r="J25" s="16">
        <v>70</v>
      </c>
      <c r="K25" s="17">
        <v>70</v>
      </c>
      <c r="L25" s="17">
        <v>130</v>
      </c>
      <c r="M25" s="12"/>
      <c r="W25" s="27"/>
    </row>
    <row r="26" spans="1:23" ht="30.4" customHeight="1" x14ac:dyDescent="0.25">
      <c r="A26" s="1">
        <v>3429</v>
      </c>
      <c r="B26" s="13"/>
      <c r="C26" s="28" t="s">
        <v>31</v>
      </c>
      <c r="F26" s="16"/>
      <c r="G26" s="16"/>
      <c r="H26" s="16"/>
      <c r="I26" s="16"/>
      <c r="J26" s="16"/>
      <c r="K26" s="17"/>
      <c r="L26" s="17">
        <v>40</v>
      </c>
      <c r="M26" s="12"/>
      <c r="W26" s="27"/>
    </row>
    <row r="27" spans="1:23" ht="20.100000000000001" customHeight="1" x14ac:dyDescent="0.25">
      <c r="B27" s="13"/>
      <c r="F27" s="16"/>
      <c r="G27" s="16"/>
      <c r="H27" s="16"/>
      <c r="I27" s="16"/>
      <c r="J27" s="16"/>
      <c r="K27" s="17"/>
      <c r="L27" s="17"/>
      <c r="M27" s="12"/>
      <c r="W27" s="27"/>
    </row>
    <row r="28" spans="1:23" s="18" customFormat="1" ht="20.100000000000001" customHeight="1" x14ac:dyDescent="0.25">
      <c r="A28" s="19"/>
      <c r="B28" s="13" t="s">
        <v>32</v>
      </c>
      <c r="C28" s="18" t="s">
        <v>33</v>
      </c>
      <c r="F28" s="14">
        <v>5</v>
      </c>
      <c r="G28" s="14">
        <v>5</v>
      </c>
      <c r="H28" s="14">
        <v>5</v>
      </c>
      <c r="I28" s="14">
        <v>5</v>
      </c>
      <c r="J28" s="14">
        <v>5</v>
      </c>
      <c r="K28" s="15">
        <v>5</v>
      </c>
      <c r="L28" s="15">
        <v>5</v>
      </c>
      <c r="M28" s="12"/>
      <c r="N28" s="19"/>
      <c r="O28" s="19"/>
      <c r="P28" s="19"/>
    </row>
    <row r="29" spans="1:23" s="18" customFormat="1" ht="20.100000000000001" customHeight="1" x14ac:dyDescent="0.25">
      <c r="A29" s="23">
        <v>5299</v>
      </c>
      <c r="B29" s="13"/>
      <c r="C29" s="24" t="s">
        <v>34</v>
      </c>
      <c r="F29" s="16">
        <v>5</v>
      </c>
      <c r="G29" s="16">
        <v>5</v>
      </c>
      <c r="H29" s="16">
        <v>5</v>
      </c>
      <c r="I29" s="16">
        <v>5</v>
      </c>
      <c r="J29" s="16">
        <v>5</v>
      </c>
      <c r="K29" s="17">
        <v>5</v>
      </c>
      <c r="L29" s="17">
        <v>5</v>
      </c>
      <c r="M29" s="12"/>
      <c r="N29" s="19"/>
      <c r="O29" s="19"/>
      <c r="P29" s="19"/>
    </row>
    <row r="30" spans="1:23" s="18" customFormat="1" ht="20.100000000000001" customHeight="1" x14ac:dyDescent="0.25">
      <c r="A30" s="19"/>
      <c r="B30" s="13" t="s">
        <v>35</v>
      </c>
      <c r="C30" s="24"/>
      <c r="F30" s="14">
        <f>SUM(F31:F32)</f>
        <v>90</v>
      </c>
      <c r="G30" s="14">
        <f>SUM(G31:G32)</f>
        <v>90</v>
      </c>
      <c r="H30" s="14">
        <f>SUM(H31:H32)</f>
        <v>90</v>
      </c>
      <c r="I30" s="14">
        <f>SUM(I31:I32)</f>
        <v>90</v>
      </c>
      <c r="J30" s="14">
        <f>SUM(J31:J33)</f>
        <v>102</v>
      </c>
      <c r="K30" s="15">
        <f>SUM(K31:K33)</f>
        <v>100</v>
      </c>
      <c r="L30" s="15">
        <f>SUM(L31:L33)</f>
        <v>330</v>
      </c>
      <c r="M30" s="12"/>
      <c r="N30" s="19"/>
      <c r="O30" s="19"/>
      <c r="P30" s="19"/>
    </row>
    <row r="31" spans="1:23" s="18" customFormat="1" ht="20.100000000000001" customHeight="1" x14ac:dyDescent="0.25">
      <c r="A31" s="23">
        <v>3631</v>
      </c>
      <c r="B31" s="13"/>
      <c r="C31" s="24" t="s">
        <v>36</v>
      </c>
      <c r="F31" s="16">
        <v>80</v>
      </c>
      <c r="G31" s="16">
        <v>80</v>
      </c>
      <c r="H31" s="16">
        <v>80</v>
      </c>
      <c r="I31" s="16">
        <v>80</v>
      </c>
      <c r="J31" s="16">
        <v>80</v>
      </c>
      <c r="K31" s="17">
        <v>80</v>
      </c>
      <c r="L31" s="17">
        <v>80</v>
      </c>
      <c r="M31" s="12"/>
      <c r="N31" s="19"/>
      <c r="O31" s="19"/>
      <c r="P31" s="19"/>
    </row>
    <row r="32" spans="1:23" s="18" customFormat="1" ht="20.100000000000001" customHeight="1" x14ac:dyDescent="0.25">
      <c r="A32" s="1">
        <v>3632</v>
      </c>
      <c r="B32"/>
      <c r="C32" t="s">
        <v>37</v>
      </c>
      <c r="D32"/>
      <c r="E32"/>
      <c r="F32" s="16">
        <v>10</v>
      </c>
      <c r="G32" s="16">
        <v>10</v>
      </c>
      <c r="H32" s="16">
        <v>10</v>
      </c>
      <c r="I32" s="16">
        <v>10</v>
      </c>
      <c r="J32" s="16">
        <v>10</v>
      </c>
      <c r="K32" s="17">
        <v>10</v>
      </c>
      <c r="L32" s="17">
        <v>50</v>
      </c>
      <c r="M32" s="12"/>
      <c r="N32" s="19"/>
      <c r="O32" s="19"/>
      <c r="P32" s="19"/>
    </row>
    <row r="33" spans="1:16" s="18" customFormat="1" ht="20.100000000000001" customHeight="1" x14ac:dyDescent="0.25">
      <c r="A33" s="1">
        <v>3329</v>
      </c>
      <c r="B33"/>
      <c r="C33" t="s">
        <v>38</v>
      </c>
      <c r="D33"/>
      <c r="E33"/>
      <c r="F33" s="16"/>
      <c r="G33" s="16"/>
      <c r="H33" s="16"/>
      <c r="I33" s="16"/>
      <c r="J33" s="16">
        <v>12</v>
      </c>
      <c r="K33" s="17">
        <v>10</v>
      </c>
      <c r="L33" s="17">
        <v>200</v>
      </c>
      <c r="M33" s="12"/>
      <c r="N33" s="19"/>
      <c r="O33" s="29"/>
      <c r="P33" s="19"/>
    </row>
    <row r="34" spans="1:16" s="18" customFormat="1" ht="20.100000000000001" customHeight="1" x14ac:dyDescent="0.25">
      <c r="A34" s="1">
        <v>3639</v>
      </c>
      <c r="B34"/>
      <c r="C34" t="s">
        <v>39</v>
      </c>
      <c r="D34"/>
      <c r="E34"/>
      <c r="F34" s="16"/>
      <c r="G34" s="16"/>
      <c r="H34" s="16"/>
      <c r="I34" s="16"/>
      <c r="J34" s="16"/>
      <c r="K34" s="17"/>
      <c r="L34" s="17">
        <v>20</v>
      </c>
      <c r="M34" s="12"/>
      <c r="N34" s="19"/>
      <c r="O34" s="19"/>
      <c r="P34" s="19"/>
    </row>
    <row r="35" spans="1:16" s="18" customFormat="1" ht="20.100000000000001" customHeight="1" x14ac:dyDescent="0.25">
      <c r="A35" s="19"/>
      <c r="B35" s="13" t="s">
        <v>40</v>
      </c>
      <c r="F35" s="14">
        <f t="shared" ref="F35:L35" si="3">SUM(F36:F38)</f>
        <v>6120</v>
      </c>
      <c r="G35" s="14">
        <f t="shared" si="3"/>
        <v>6139</v>
      </c>
      <c r="H35" s="14">
        <f t="shared" si="3"/>
        <v>6875</v>
      </c>
      <c r="I35" s="14">
        <f t="shared" si="3"/>
        <v>6345</v>
      </c>
      <c r="J35" s="14">
        <f t="shared" si="3"/>
        <v>6163</v>
      </c>
      <c r="K35" s="15">
        <f t="shared" si="3"/>
        <v>6305</v>
      </c>
      <c r="L35" s="15">
        <f t="shared" si="3"/>
        <v>7227</v>
      </c>
      <c r="M35" s="12"/>
      <c r="N35" s="19"/>
      <c r="O35" s="19"/>
      <c r="P35" s="19"/>
    </row>
    <row r="36" spans="1:16" ht="20.100000000000001" customHeight="1" x14ac:dyDescent="0.25">
      <c r="A36" s="1">
        <v>6112</v>
      </c>
      <c r="C36" t="s">
        <v>41</v>
      </c>
      <c r="F36" s="16">
        <v>1650</v>
      </c>
      <c r="G36" s="16">
        <v>1650</v>
      </c>
      <c r="H36" s="16">
        <v>1650</v>
      </c>
      <c r="I36" s="16">
        <v>1650</v>
      </c>
      <c r="J36" s="16">
        <v>1650</v>
      </c>
      <c r="K36" s="17">
        <f>1700+10</f>
        <v>1710</v>
      </c>
      <c r="L36" s="17">
        <v>1900</v>
      </c>
      <c r="M36" s="12"/>
    </row>
    <row r="37" spans="1:16" ht="20.100000000000001" customHeight="1" x14ac:dyDescent="0.25">
      <c r="A37" s="1">
        <v>6173</v>
      </c>
      <c r="C37" t="s">
        <v>42</v>
      </c>
      <c r="F37" s="16"/>
      <c r="G37" s="16"/>
      <c r="H37" s="16"/>
      <c r="I37" s="16"/>
      <c r="J37" s="16"/>
      <c r="K37" s="17"/>
      <c r="L37" s="17">
        <v>300</v>
      </c>
      <c r="M37" s="12"/>
    </row>
    <row r="38" spans="1:16" ht="20.100000000000001" customHeight="1" x14ac:dyDescent="0.25">
      <c r="A38" s="1">
        <v>6171</v>
      </c>
      <c r="C38" t="s">
        <v>43</v>
      </c>
      <c r="F38" s="16">
        <v>4470</v>
      </c>
      <c r="G38" s="16">
        <v>4489</v>
      </c>
      <c r="H38" s="16">
        <f>4489+736</f>
        <v>5225</v>
      </c>
      <c r="I38" s="16">
        <v>4695</v>
      </c>
      <c r="J38" s="16">
        <f>4695-182</f>
        <v>4513</v>
      </c>
      <c r="K38" s="17">
        <f>4589+6</f>
        <v>4595</v>
      </c>
      <c r="L38" s="17">
        <v>5027</v>
      </c>
      <c r="M38" s="12"/>
    </row>
    <row r="39" spans="1:16" s="18" customFormat="1" ht="20.100000000000001" customHeight="1" x14ac:dyDescent="0.25">
      <c r="A39" s="19"/>
      <c r="B39" s="13" t="s">
        <v>44</v>
      </c>
      <c r="F39" s="14">
        <f t="shared" ref="F39:L39" si="4">SUM(F40:F42)</f>
        <v>242</v>
      </c>
      <c r="G39" s="14">
        <f t="shared" si="4"/>
        <v>242</v>
      </c>
      <c r="H39" s="14">
        <f t="shared" si="4"/>
        <v>242</v>
      </c>
      <c r="I39" s="14">
        <f t="shared" si="4"/>
        <v>264</v>
      </c>
      <c r="J39" s="14">
        <f t="shared" si="4"/>
        <v>264</v>
      </c>
      <c r="K39" s="15">
        <f t="shared" si="4"/>
        <v>242</v>
      </c>
      <c r="L39" s="15">
        <f t="shared" si="4"/>
        <v>242</v>
      </c>
      <c r="M39" s="12"/>
      <c r="N39" s="19"/>
      <c r="O39" s="19"/>
      <c r="P39" s="19"/>
    </row>
    <row r="40" spans="1:16" s="18" customFormat="1" ht="20.100000000000001" customHeight="1" x14ac:dyDescent="0.25">
      <c r="A40" s="23">
        <v>6310</v>
      </c>
      <c r="B40" s="13"/>
      <c r="C40" s="24" t="s">
        <v>45</v>
      </c>
      <c r="F40" s="16">
        <v>20</v>
      </c>
      <c r="G40" s="16">
        <v>20</v>
      </c>
      <c r="H40" s="16">
        <v>20</v>
      </c>
      <c r="I40" s="16">
        <v>20</v>
      </c>
      <c r="J40" s="16">
        <v>20</v>
      </c>
      <c r="K40" s="17">
        <v>20</v>
      </c>
      <c r="L40" s="17">
        <v>20</v>
      </c>
      <c r="M40" s="12"/>
      <c r="N40" s="19"/>
      <c r="O40" s="19"/>
      <c r="P40" s="19"/>
    </row>
    <row r="41" spans="1:16" ht="20.100000000000001" customHeight="1" x14ac:dyDescent="0.25">
      <c r="A41" s="1">
        <v>6320</v>
      </c>
      <c r="C41" t="s">
        <v>46</v>
      </c>
      <c r="F41" s="16">
        <v>120</v>
      </c>
      <c r="G41" s="16">
        <v>120</v>
      </c>
      <c r="H41" s="16">
        <v>120</v>
      </c>
      <c r="I41" s="16">
        <v>120</v>
      </c>
      <c r="J41" s="16">
        <v>120</v>
      </c>
      <c r="K41" s="17">
        <v>120</v>
      </c>
      <c r="L41" s="17">
        <v>120</v>
      </c>
      <c r="M41" s="12"/>
    </row>
    <row r="42" spans="1:16" ht="20.100000000000001" customHeight="1" x14ac:dyDescent="0.25">
      <c r="A42" s="1">
        <v>6330</v>
      </c>
      <c r="C42" t="s">
        <v>47</v>
      </c>
      <c r="F42" s="16">
        <v>102</v>
      </c>
      <c r="G42" s="16">
        <v>102</v>
      </c>
      <c r="H42" s="16">
        <v>102</v>
      </c>
      <c r="I42" s="16">
        <v>124</v>
      </c>
      <c r="J42" s="16">
        <v>124</v>
      </c>
      <c r="K42" s="17">
        <v>102</v>
      </c>
      <c r="L42" s="17">
        <v>102</v>
      </c>
      <c r="M42" s="12"/>
    </row>
    <row r="43" spans="1:16" ht="20.100000000000001" customHeight="1" x14ac:dyDescent="0.25">
      <c r="B43" s="9" t="s">
        <v>48</v>
      </c>
      <c r="F43" s="10">
        <v>7030</v>
      </c>
      <c r="G43" s="10">
        <f>SUM(G45:G51)</f>
        <v>0</v>
      </c>
      <c r="H43" s="10">
        <f>SUM(H45:H56)</f>
        <v>0</v>
      </c>
      <c r="I43" s="10">
        <f>SUM(I45:I56)</f>
        <v>0</v>
      </c>
      <c r="J43" s="30">
        <v>25148</v>
      </c>
      <c r="K43" s="11">
        <f>SUM(K44:K56)</f>
        <v>1050</v>
      </c>
      <c r="L43" s="11">
        <f>SUM(L44:L56)</f>
        <v>9150</v>
      </c>
      <c r="M43" s="12"/>
    </row>
    <row r="44" spans="1:16" ht="20.100000000000001" customHeight="1" x14ac:dyDescent="0.25">
      <c r="A44" s="1">
        <v>3745</v>
      </c>
      <c r="B44" s="9"/>
      <c r="C44" t="s">
        <v>49</v>
      </c>
      <c r="F44" s="10"/>
      <c r="G44" s="10"/>
      <c r="H44" s="10"/>
      <c r="I44" s="10"/>
      <c r="J44" s="30"/>
      <c r="K44" s="17">
        <v>150</v>
      </c>
      <c r="L44" s="17">
        <f>250</f>
        <v>250</v>
      </c>
      <c r="M44" s="12"/>
    </row>
    <row r="45" spans="1:16" s="24" customFormat="1" ht="20.100000000000001" customHeight="1" x14ac:dyDescent="0.25">
      <c r="A45" s="23">
        <v>3113</v>
      </c>
      <c r="B45"/>
      <c r="C45" t="s">
        <v>50</v>
      </c>
      <c r="D45"/>
      <c r="E45"/>
      <c r="F45"/>
      <c r="G45"/>
      <c r="H45"/>
      <c r="I45"/>
      <c r="J45"/>
      <c r="K45"/>
      <c r="L45" s="17">
        <v>2300</v>
      </c>
      <c r="M45" s="12"/>
      <c r="N45" s="23"/>
      <c r="O45" s="23"/>
      <c r="P45" s="23"/>
    </row>
    <row r="46" spans="1:16" s="24" customFormat="1" ht="20.100000000000001" customHeight="1" x14ac:dyDescent="0.25">
      <c r="A46" s="23">
        <v>3412</v>
      </c>
      <c r="C46" s="24" t="s">
        <v>51</v>
      </c>
      <c r="F46" s="16"/>
      <c r="G46" s="16"/>
      <c r="H46" s="16"/>
      <c r="I46" s="16"/>
      <c r="J46" s="22"/>
      <c r="K46" s="17"/>
      <c r="L46" s="17">
        <v>1000</v>
      </c>
      <c r="M46" s="12"/>
      <c r="N46" s="23"/>
      <c r="O46" s="23"/>
      <c r="P46" s="23"/>
    </row>
    <row r="47" spans="1:16" s="24" customFormat="1" ht="20.100000000000001" customHeight="1" x14ac:dyDescent="0.25">
      <c r="A47" s="23">
        <v>3412</v>
      </c>
      <c r="C47" s="24" t="s">
        <v>52</v>
      </c>
      <c r="F47" s="16"/>
      <c r="G47" s="16"/>
      <c r="H47" s="16"/>
      <c r="I47" s="16"/>
      <c r="J47" s="22"/>
      <c r="K47" s="17"/>
      <c r="L47" s="17">
        <v>400</v>
      </c>
      <c r="M47" s="12"/>
      <c r="N47" s="23"/>
      <c r="O47" s="23"/>
      <c r="P47" s="23"/>
    </row>
    <row r="48" spans="1:16" s="24" customFormat="1" ht="20.100000000000001" customHeight="1" x14ac:dyDescent="0.25">
      <c r="A48" s="23">
        <v>3613</v>
      </c>
      <c r="C48" s="24" t="s">
        <v>53</v>
      </c>
      <c r="F48" s="16"/>
      <c r="G48" s="16"/>
      <c r="H48" s="16"/>
      <c r="I48" s="16"/>
      <c r="J48" s="22"/>
      <c r="K48" s="17">
        <v>900</v>
      </c>
      <c r="L48" s="17">
        <v>500</v>
      </c>
      <c r="M48" s="12"/>
      <c r="N48" s="23"/>
      <c r="O48" s="23"/>
      <c r="P48" s="23"/>
    </row>
    <row r="49" spans="1:20" s="24" customFormat="1" ht="20.100000000000001" customHeight="1" x14ac:dyDescent="0.25">
      <c r="A49" s="23">
        <v>2212</v>
      </c>
      <c r="C49" s="24" t="s">
        <v>54</v>
      </c>
      <c r="F49" s="16"/>
      <c r="G49" s="16"/>
      <c r="H49" s="16"/>
      <c r="I49" s="16"/>
      <c r="J49" s="22"/>
      <c r="K49" s="17"/>
      <c r="L49" s="17">
        <v>200</v>
      </c>
      <c r="M49" s="12"/>
      <c r="N49" s="23"/>
      <c r="O49" s="23"/>
      <c r="P49" s="23"/>
    </row>
    <row r="50" spans="1:20" s="24" customFormat="1" ht="20.100000000000001" customHeight="1" x14ac:dyDescent="0.25">
      <c r="A50" s="23">
        <v>2212</v>
      </c>
      <c r="C50" s="24" t="s">
        <v>55</v>
      </c>
      <c r="F50" s="16"/>
      <c r="G50" s="16"/>
      <c r="H50" s="16"/>
      <c r="I50" s="16"/>
      <c r="J50" s="22"/>
      <c r="K50" s="17"/>
      <c r="L50" s="17">
        <v>600</v>
      </c>
      <c r="M50" s="12"/>
      <c r="N50" s="23"/>
      <c r="O50" s="23"/>
      <c r="P50" s="23"/>
    </row>
    <row r="51" spans="1:20" s="24" customFormat="1" ht="20.100000000000001" customHeight="1" x14ac:dyDescent="0.25">
      <c r="A51" s="23">
        <v>2212</v>
      </c>
      <c r="C51" s="24" t="s">
        <v>56</v>
      </c>
      <c r="F51" s="16"/>
      <c r="G51" s="16"/>
      <c r="H51" s="16"/>
      <c r="I51" s="16"/>
      <c r="J51" s="22"/>
      <c r="K51" s="17"/>
      <c r="L51" s="17">
        <v>800</v>
      </c>
      <c r="M51" s="12"/>
      <c r="N51" s="23"/>
      <c r="O51" s="23"/>
      <c r="P51" s="23"/>
    </row>
    <row r="52" spans="1:20" s="24" customFormat="1" ht="20.100000000000001" customHeight="1" x14ac:dyDescent="0.25">
      <c r="A52" s="23">
        <v>2212</v>
      </c>
      <c r="C52" s="24" t="s">
        <v>57</v>
      </c>
      <c r="F52" s="16"/>
      <c r="G52" s="16"/>
      <c r="H52" s="16"/>
      <c r="I52" s="16"/>
      <c r="J52" s="31"/>
      <c r="K52" s="31"/>
      <c r="L52" s="31">
        <v>800</v>
      </c>
      <c r="M52" s="12"/>
      <c r="N52" s="23"/>
      <c r="O52" s="23"/>
      <c r="P52" s="23"/>
    </row>
    <row r="53" spans="1:20" s="24" customFormat="1" ht="20.100000000000001" customHeight="1" x14ac:dyDescent="0.25">
      <c r="A53" s="23">
        <v>2212</v>
      </c>
      <c r="C53" s="24" t="s">
        <v>58</v>
      </c>
      <c r="F53" s="16"/>
      <c r="G53" s="16"/>
      <c r="H53" s="16"/>
      <c r="I53" s="16"/>
      <c r="J53" s="31"/>
      <c r="K53" s="31"/>
      <c r="L53" s="31">
        <v>1400</v>
      </c>
      <c r="M53" s="12"/>
      <c r="N53" s="23"/>
      <c r="O53" s="23"/>
      <c r="P53" s="23"/>
    </row>
    <row r="54" spans="1:20" s="24" customFormat="1" ht="20.100000000000001" customHeight="1" x14ac:dyDescent="0.25">
      <c r="A54" s="23">
        <v>2212</v>
      </c>
      <c r="C54" s="24" t="s">
        <v>59</v>
      </c>
      <c r="F54" s="16"/>
      <c r="G54" s="16"/>
      <c r="H54" s="16"/>
      <c r="I54" s="16"/>
      <c r="J54" s="31"/>
      <c r="K54" s="31"/>
      <c r="L54" s="31">
        <v>700</v>
      </c>
      <c r="M54" s="12"/>
      <c r="N54" s="23"/>
      <c r="O54" s="23"/>
      <c r="P54" s="23"/>
    </row>
    <row r="55" spans="1:20" s="24" customFormat="1" ht="20.100000000000001" customHeight="1" x14ac:dyDescent="0.25">
      <c r="A55" s="23">
        <v>3613</v>
      </c>
      <c r="C55" s="24" t="s">
        <v>60</v>
      </c>
      <c r="F55" s="16"/>
      <c r="G55" s="16"/>
      <c r="H55" s="16"/>
      <c r="I55" s="16"/>
      <c r="J55" s="31"/>
      <c r="K55" s="31"/>
      <c r="L55" s="31">
        <v>200</v>
      </c>
      <c r="M55" s="12"/>
      <c r="N55" s="23"/>
      <c r="O55" s="23"/>
      <c r="P55" s="23"/>
    </row>
    <row r="56" spans="1:20" s="24" customFormat="1" ht="20.100000000000001" customHeight="1" x14ac:dyDescent="0.25">
      <c r="E56" s="24" t="s">
        <v>61</v>
      </c>
      <c r="H56" s="16"/>
      <c r="I56" s="16"/>
      <c r="J56" s="16"/>
      <c r="K56" s="16"/>
      <c r="L56" s="22"/>
      <c r="M56" s="17"/>
      <c r="N56" s="17"/>
      <c r="O56" s="12"/>
      <c r="P56" s="23"/>
      <c r="Q56" s="23"/>
      <c r="R56" s="23"/>
    </row>
    <row r="57" spans="1:20" ht="20.100000000000001" customHeight="1" x14ac:dyDescent="0.25">
      <c r="B57" s="9" t="s">
        <v>62</v>
      </c>
      <c r="C57" s="23"/>
      <c r="F57" s="10" t="e">
        <f t="shared" ref="F57:L57" si="5">SUM(F2+F43)</f>
        <v>#REF!</v>
      </c>
      <c r="G57" s="10" t="e">
        <f t="shared" si="5"/>
        <v>#REF!</v>
      </c>
      <c r="H57" s="10" t="e">
        <f t="shared" si="5"/>
        <v>#REF!</v>
      </c>
      <c r="I57" s="10" t="e">
        <f t="shared" si="5"/>
        <v>#REF!</v>
      </c>
      <c r="J57" s="30">
        <f t="shared" si="5"/>
        <v>42398.8</v>
      </c>
      <c r="K57" s="11">
        <f t="shared" si="5"/>
        <v>17262.5</v>
      </c>
      <c r="L57" s="32">
        <f t="shared" si="5"/>
        <v>30011</v>
      </c>
      <c r="M57" s="12"/>
    </row>
    <row r="58" spans="1:20" ht="20.100000000000001" customHeight="1" x14ac:dyDescent="0.25">
      <c r="B58" t="s">
        <v>65</v>
      </c>
      <c r="F58" s="16" t="e">
        <f t="shared" ref="F58:K58" si="6">SUM(F57-F42)</f>
        <v>#REF!</v>
      </c>
      <c r="G58" s="16" t="e">
        <f t="shared" si="6"/>
        <v>#REF!</v>
      </c>
      <c r="H58" s="16" t="e">
        <f t="shared" si="6"/>
        <v>#REF!</v>
      </c>
      <c r="I58" s="16" t="e">
        <f t="shared" si="6"/>
        <v>#REF!</v>
      </c>
      <c r="J58" s="22">
        <f t="shared" si="6"/>
        <v>42274.8</v>
      </c>
      <c r="K58" s="17">
        <f t="shared" si="6"/>
        <v>17160.5</v>
      </c>
      <c r="L58" s="17">
        <v>29909</v>
      </c>
      <c r="M58" s="12"/>
    </row>
    <row r="59" spans="1:20" ht="20.100000000000001" customHeight="1" x14ac:dyDescent="0.25">
      <c r="T59" s="33"/>
    </row>
    <row r="60" spans="1:20" ht="20.100000000000001" customHeight="1" x14ac:dyDescent="0.25">
      <c r="B60" t="s">
        <v>63</v>
      </c>
    </row>
    <row r="61" spans="1:20" ht="12.75" customHeight="1" x14ac:dyDescent="0.25">
      <c r="B61" s="34">
        <v>43047</v>
      </c>
    </row>
    <row r="62" spans="1:20" ht="15.6" customHeight="1" x14ac:dyDescent="0.25"/>
    <row r="63" spans="1:20" ht="12.75" customHeight="1" x14ac:dyDescent="0.25">
      <c r="B63" t="s">
        <v>66</v>
      </c>
    </row>
    <row r="64" spans="1:20" ht="12.75" customHeight="1" x14ac:dyDescent="0.25">
      <c r="B64" t="s">
        <v>64</v>
      </c>
      <c r="C64" s="35"/>
    </row>
  </sheetData>
  <pageMargins left="0.7" right="0.7" top="0.78740157499999996" bottom="0.78740157499999996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2017-11-10T07:02:02Z</cp:lastPrinted>
  <dcterms:created xsi:type="dcterms:W3CDTF">2017-11-10T06:55:06Z</dcterms:created>
  <dcterms:modified xsi:type="dcterms:W3CDTF">2017-11-24T08:24:08Z</dcterms:modified>
</cp:coreProperties>
</file>